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2023/"/>
    </mc:Choice>
  </mc:AlternateContent>
  <xr:revisionPtr revIDLastSave="6394" documentId="8_{B87203D0-81C0-4B94-8FA8-04D2C53293E1}" xr6:coauthVersionLast="47" xr6:coauthVersionMax="47" xr10:uidLastSave="{85A17FBE-5BD0-4F26-9CB7-2664E9FA04CC}"/>
  <bookViews>
    <workbookView xWindow="28680" yWindow="-120" windowWidth="51840" windowHeight="21240" tabRatio="748" xr2:uid="{9C8EF5D5-B9FE-4BBD-ABA9-D920957BA511}"/>
  </bookViews>
  <sheets>
    <sheet name="Front page" sheetId="19" r:id="rId1"/>
    <sheet name="APM Definitions" sheetId="39" r:id="rId2"/>
    <sheet name="APM" sheetId="40" r:id="rId3"/>
  </sheets>
  <externalReferences>
    <externalReference r:id="rId4"/>
    <externalReference r:id="rId5"/>
  </externalReferences>
  <definedNames>
    <definedName name="adkadk">#REF!</definedName>
    <definedName name="adkekho">#REF!</definedName>
    <definedName name="adkem1">#REF!</definedName>
    <definedName name="adkleid">#REF!</definedName>
    <definedName name="AEK">#REF!</definedName>
    <definedName name="Bankkonsern">#REF!</definedName>
    <definedName name="BM">#REF!</definedName>
    <definedName name="Bokført">#REF!</definedName>
    <definedName name="BokførtHIÅ">#REF!</definedName>
    <definedName name="CY">#REF!</definedName>
    <definedName name="DagerHIK">APM!$A$120</definedName>
    <definedName name="DagerHIÅ">APM!$A$121</definedName>
    <definedName name="Dageriåret">APM!$A$119</definedName>
    <definedName name="Eliminering">#REF!</definedName>
    <definedName name="EM">#REF!</definedName>
    <definedName name="Finstart">#REF!</definedName>
    <definedName name="ForhandlerprovisjonBQ">#REF!</definedName>
    <definedName name="Forretningspartner">#REF!</definedName>
    <definedName name="Godkjentall">#REF!</definedName>
    <definedName name="Hdr_date">[1]Konfigurasjon!$F$58</definedName>
    <definedName name="Hdr_HiÅ">[2]Konfigurasjon!$E$58</definedName>
    <definedName name="Hdr_PY_closingdate">[1]Konfigurasjon!$H$58</definedName>
    <definedName name="HR">#REF!</definedName>
    <definedName name="Konsern">#REF!</definedName>
    <definedName name="Konto27129">#REF!</definedName>
    <definedName name="Konto28457">#REF!</definedName>
    <definedName name="Konto28492">#REF!</definedName>
    <definedName name="Konto48400">#REF!</definedName>
    <definedName name="Konto48405">#REF!</definedName>
    <definedName name="Linje12">#REF!</definedName>
    <definedName name="Linje13">#REF!</definedName>
    <definedName name="Linje16">#REF!</definedName>
    <definedName name="Linje17">#REF!</definedName>
    <definedName name="Linje19">#REF!</definedName>
    <definedName name="Linje20BF">#REF!</definedName>
    <definedName name="Linje25BF">#REF!</definedName>
    <definedName name="Linje30">#REF!</definedName>
    <definedName name="Linje50">#REF!</definedName>
    <definedName name="Linje518">#REF!</definedName>
    <definedName name="Linje520">#REF!</definedName>
    <definedName name="Linje522">#REF!</definedName>
    <definedName name="LInje523">#REF!</definedName>
    <definedName name="Linje529">#REF!</definedName>
    <definedName name="Linje540">#REF!</definedName>
    <definedName name="Linje55">#REF!</definedName>
    <definedName name="LinjePens">#REF!</definedName>
    <definedName name="Linjesparing">#REF!</definedName>
    <definedName name="Monner">#REF!</definedName>
    <definedName name="Ntogevvaluta">#REF!</definedName>
    <definedName name="OPRES">#REF!</definedName>
    <definedName name="PM">#REF!</definedName>
    <definedName name="Prev1QTR">#REF!</definedName>
    <definedName name="Prev1Y">#REF!</definedName>
    <definedName name="Prev2Qtr">#REF!</definedName>
    <definedName name="Prev2Y">#REF!</definedName>
    <definedName name="Prev3Qtr">#REF!</definedName>
    <definedName name="Prev3Y">#REF!</definedName>
    <definedName name="Prev4Qtr">#REF!</definedName>
    <definedName name="Prev5Qtr">#REF!</definedName>
    <definedName name="Prev6Qtr">#REF!</definedName>
    <definedName name="Prev7Qtr">#REF!</definedName>
    <definedName name="Prev8Qtr">#REF!</definedName>
    <definedName name="PYLQ">#REF!</definedName>
    <definedName name="PYLQ2">#REF!</definedName>
    <definedName name="Regnskapskube">#REF!</definedName>
    <definedName name="RIAMKFOGK">#REF!</definedName>
    <definedName name="RIAMSEOGOBL">#REF!</definedName>
    <definedName name="RIAMUTLÅNK">#REF!</definedName>
    <definedName name="RIOCI">#REF!</definedName>
    <definedName name="RIVVSERTOBL">#REF!</definedName>
    <definedName name="RIVVUTLÅNK">#REF!</definedName>
    <definedName name="RKAMANSLK">#REF!</definedName>
    <definedName name="RKAMBS">#REF!</definedName>
    <definedName name="RKAMGK">#REF!</definedName>
    <definedName name="RKAMLEIE">#REF!</definedName>
    <definedName name="RKAMRINNS">#REF!</definedName>
    <definedName name="RKAMVERPAP">#REF!</definedName>
    <definedName name="RKVVANS">#REF!</definedName>
    <definedName name="RKVVverpap">#REF!</definedName>
    <definedName name="RYGIBJTEFINBJE">#REF!</definedName>
    <definedName name="RYGIR">#REF!</definedName>
    <definedName name="Selskap">#REF!</definedName>
    <definedName name="SMB">#REF!</definedName>
    <definedName name="SnittsaldoDM">#REF!</definedName>
    <definedName name="SnittYTD">#REF!</definedName>
    <definedName name="SRBK">#REF!</definedName>
    <definedName name="SRSRBK">#REF!</definedName>
    <definedName name="Tilrettelegging">#REF!</definedName>
    <definedName name="_xlnm.Print_Area" localSheetId="2">APM!$A$1:$F$121</definedName>
    <definedName name="_xlnm.Print_Area" localSheetId="0">'Front page'!$A$1:$L$55</definedName>
    <definedName name="VerdiEKinst">#REF!</definedName>
    <definedName name="VerdiREinst">#REF!</definedName>
    <definedName name="Verdisikbasis">#REF!</definedName>
    <definedName name="Verdisikfast">#REF!</definedName>
    <definedName name="Verdisikmotp">#REF!</definedName>
    <definedName name="VerdiSIKOBLE">#REF!</definedName>
    <definedName name="Verdisikoblgj">#REF!</definedName>
    <definedName name="vPeri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40" l="1"/>
  <c r="F34" i="40" l="1"/>
  <c r="F64" i="40"/>
  <c r="E64" i="40"/>
  <c r="D64" i="40"/>
  <c r="C64" i="40"/>
  <c r="B64" i="40"/>
  <c r="F58" i="40"/>
  <c r="E58" i="40"/>
  <c r="D58" i="40"/>
  <c r="C58" i="40"/>
  <c r="B58" i="40"/>
  <c r="F52" i="40"/>
  <c r="E52" i="40"/>
  <c r="D52" i="40"/>
  <c r="C52" i="40"/>
  <c r="B52" i="40"/>
  <c r="F46" i="40"/>
  <c r="E46" i="40"/>
  <c r="D46" i="40"/>
  <c r="C46" i="40"/>
  <c r="B46" i="40"/>
  <c r="C40" i="40"/>
  <c r="D40" i="40"/>
  <c r="E40" i="40"/>
  <c r="F40" i="40"/>
  <c r="B40" i="40"/>
  <c r="E34" i="40" l="1"/>
  <c r="C34" i="40"/>
  <c r="B34" i="40"/>
  <c r="B66" i="40" l="1"/>
  <c r="B54" i="40"/>
  <c r="B42" i="40"/>
  <c r="B48" i="40"/>
  <c r="B60" i="40"/>
  <c r="C54" i="40" l="1"/>
  <c r="C42" i="40"/>
  <c r="C60" i="40"/>
  <c r="C48" i="40"/>
  <c r="C66" i="40"/>
  <c r="D54" i="40"/>
  <c r="D60" i="40"/>
  <c r="D36" i="40"/>
  <c r="D48" i="40"/>
  <c r="D66" i="40"/>
  <c r="D42" i="40"/>
  <c r="E54" i="40"/>
  <c r="E42" i="40"/>
  <c r="E60" i="40"/>
  <c r="E48" i="40"/>
  <c r="E66" i="40"/>
  <c r="E36" i="40"/>
  <c r="B36" i="40"/>
  <c r="D96" i="40"/>
  <c r="D101" i="40"/>
  <c r="D24" i="40"/>
  <c r="B24" i="40"/>
  <c r="B20" i="40"/>
  <c r="B10" i="40"/>
  <c r="D10" i="40"/>
  <c r="B6" i="40"/>
  <c r="D6" i="40"/>
  <c r="D14" i="40" s="1"/>
  <c r="D83" i="40"/>
  <c r="D86" i="40"/>
  <c r="B86" i="40"/>
  <c r="D107" i="40" l="1"/>
  <c r="D116" i="40" s="1"/>
  <c r="B14" i="40"/>
  <c r="B109" i="40"/>
  <c r="D20" i="40"/>
  <c r="D109" i="40"/>
  <c r="F42" i="40" l="1"/>
  <c r="F60" i="40"/>
  <c r="F48" i="40"/>
  <c r="F66" i="40"/>
  <c r="F36" i="40"/>
  <c r="F54" i="40"/>
  <c r="E86" i="40"/>
  <c r="D71" i="40"/>
  <c r="D73" i="40" s="1"/>
  <c r="E6" i="40"/>
  <c r="E14" i="40" s="1"/>
  <c r="C86" i="40"/>
  <c r="E77" i="40"/>
  <c r="E79" i="40" s="1"/>
  <c r="C20" i="40"/>
  <c r="D77" i="40"/>
  <c r="D79" i="40" s="1"/>
  <c r="D89" i="40"/>
  <c r="C6" i="40"/>
  <c r="B89" i="40"/>
  <c r="E96" i="40"/>
  <c r="E71" i="40"/>
  <c r="E73" i="40" s="1"/>
  <c r="E101" i="40"/>
  <c r="C24" i="40"/>
  <c r="E10" i="40"/>
  <c r="E24" i="40"/>
  <c r="E83" i="40"/>
  <c r="C36" i="40"/>
  <c r="C10" i="40"/>
  <c r="D117" i="40"/>
  <c r="B112" i="40"/>
  <c r="B113" i="40" s="1"/>
  <c r="D112" i="40"/>
  <c r="D113" i="40" s="1"/>
  <c r="E20" i="40"/>
  <c r="C89" i="40" l="1"/>
  <c r="E89" i="40"/>
  <c r="C15" i="40"/>
  <c r="E107" i="40"/>
  <c r="E116" i="40" s="1"/>
  <c r="E117" i="40" s="1"/>
  <c r="E109" i="40"/>
  <c r="E112" i="40" s="1"/>
  <c r="E113" i="40" s="1"/>
  <c r="C109" i="40"/>
  <c r="C112" i="40" s="1"/>
  <c r="C113" i="40" s="1"/>
  <c r="C14" i="40"/>
  <c r="F10" i="40"/>
  <c r="F6" i="40"/>
  <c r="F14" i="40" s="1"/>
  <c r="F83" i="40"/>
  <c r="F24" i="40"/>
  <c r="F77" i="40"/>
  <c r="F79" i="40" s="1"/>
  <c r="F86" i="40"/>
  <c r="F89" i="40" s="1"/>
  <c r="F71" i="40"/>
  <c r="F73" i="40" s="1"/>
  <c r="F101" i="40"/>
  <c r="F96" i="40"/>
  <c r="F20" i="40"/>
  <c r="C16" i="40" l="1"/>
  <c r="F109" i="40"/>
  <c r="F112" i="40" s="1"/>
  <c r="F113" i="40" s="1"/>
  <c r="F107" i="40"/>
  <c r="F116" i="40" s="1"/>
  <c r="F117" i="40" s="1"/>
  <c r="D30" i="40"/>
  <c r="F15" i="40" l="1"/>
  <c r="F16" i="40" s="1"/>
  <c r="E15" i="40"/>
  <c r="E16" i="40" s="1"/>
  <c r="E30" i="40"/>
  <c r="F30" i="40"/>
  <c r="B30" i="40"/>
  <c r="C30" i="40"/>
  <c r="B15" i="40" l="1"/>
  <c r="B16" i="40" s="1"/>
  <c r="D15" i="40"/>
  <c r="D16" i="40"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Kubekobling regnskap"/>
    <s v="[Tid].[ÅrMnd].[År].&amp;[2022]"/>
    <s v="[Tid].[ÅrKvartalMnd].[Kvartal].&amp;[Q1-22]"/>
    <s v="[Kontoplan Ekstern].[Kontoplan Ekstern].[Nivå01].&amp;[170 - Resultat etter skatt].&amp;[125 - Resultat før skatt].&amp;[100 - Resultat før tap].&amp;[80 - Sum inntekter].&amp;[19 - Netto renteinntekter]"/>
    <s v="[Kontoplan Ekstern].[Kontoplan Ekstern].[Nivå01].&amp;[170 - Resultat etter skatt].&amp;[125 - Resultat før skatt].&amp;[100 - Resultat før tap].&amp;[95 - Sum driftskostnader]"/>
    <s v="[Kontoplan Ekstern].[Kontoplan Ekstern].[Nivå01].&amp;[170 - Resultat etter skatt].&amp;[125 - Resultat før skatt].&amp;[120 - Tap på utlån og garantier]"/>
    <s v="[Kontoplan Ekstern].[Kontoplan Ekstern].[Nivå01].&amp;[850 - Sum gjeld og egenkapital].&amp;[820 - Sum gjeld].&amp;[725 - Innskudd fra  kunder]"/>
    <s v="[Kontoplan Ekstern].[Kontoplan Ekstern].[Nivå01].&amp;[850 - Sum gjeld og egenkapital].&amp;[700 - Sum egenkapital].&amp;[610 - Aksjekapital]"/>
    <s v="[Kontoplan Ekstern].[Kontoplan Ekstern].[Nivå01].&amp;[850 - Sum gjeld og egenkapital].&amp;[700 - Sum egenkapital].&amp;[620 - Hybridkapital]"/>
    <s v="[Kontoplan Ekstern].[Kontoplan Ekstern].[Nivå01].&amp;[600 - Sum eiendeler].&amp;[525 - Netto utlån til kunder].&amp;[510 - Brutto utlån til kunder]"/>
    <s v="[Kontoplan Ekstern].[Kontoplan Ekstern].[Nivå01].&amp;[600 - Sum eiendeler]"/>
    <s v="[Kontoplan Ekstern].[Kontoplan Ekstern].[Nivå01].&amp;[170 - Resultat etter skatt]"/>
    <s v="{[Kontoplan Ekstern].[Kontoplan Ekstern].[Nivå01].&amp;[850 - Sum gjeld og egenkapital].[700 - Sum egenkapital].[645 - Annen Egenkapital].[28457 FONDSOBLIGASJON RENTER],[Kontoplan Ekstern].[Kontoplan Ekstern].[Nivå01].&amp;[850 - Sum gjeld og egenkapital].[700 - Sum egenkapital].[645 - Annen Egenkapital].[27129 PÅL. RENTER FONDSOBL EK]}"/>
    <s v="[Kontoplan Ekstern].[Kontoplan Ekstern].[Nivå01].&amp;[850 - Sum gjeld og egenkapital].&amp;[700 - Sum egenkapital]"/>
    <s v="[Kontoplan Ekstern].[Kontoplan Ekstern].[Nivå01].&amp;[170 - Resultat etter skatt].&amp;[125 - Resultat før skatt].&amp;[100 - Resultat før tap].&amp;[80 - Sum inntekter]"/>
    <s v="{[Kontoplan Ekstern].[Kontoplan Ekstern].[All].[170 - Resultat etter skatt].[125 - Resultat før skatt].[100 - Resultat før tap].[80 - Sum inntekter].[30 - Netto provisjons- og andre inntekter],[Kontoplan Ekstern].[Kontoplan Ekstern].[All].[170 - Resultat etter skatt].[125 - Resultat før skatt].[100 - Resultat før tap].[80 - Sum inntekter].[19 - Netto renteinntekter]}"/>
    <s v="[Kontoplan Ekstern].[Kontoplan Ekstern].[Nivå01].&amp;[850 - Sum gjeld og egenkapital].&amp;[700 - Sum egenkapital].&amp;[645 - Annen Egenkapital].&amp;[28492 EGNE AKSJER  PÅL]"/>
    <s v="[Measures].[Antall Dager]"/>
    <s v="0"/>
    <s v="[Measures].[Antall Dager HiÅ]"/>
    <s v="[Measures].[Antall Dager i år]"/>
    <s v="[Tid].[ÅrKvartalMnd].[Kvartal].&amp;[Q1-23]"/>
    <s v="[Tid].[ÅrMnd].[År].&amp;[2023]"/>
  </metadataStrings>
  <mdxMetadata count="24">
    <mdx n="0" f="m">
      <t c="1">
        <n x="1"/>
      </t>
    </mdx>
    <mdx n="0" f="m">
      <t c="1">
        <n x="2"/>
      </t>
    </mdx>
    <mdx n="0" f="m">
      <t c="1">
        <n x="3"/>
      </t>
    </mdx>
    <mdx n="0" f="m">
      <t c="1">
        <n x="4"/>
      </t>
    </mdx>
    <mdx n="0" f="m">
      <t c="1">
        <n x="5"/>
      </t>
    </mdx>
    <mdx n="0" f="m">
      <t c="1">
        <n x="6"/>
      </t>
    </mdx>
    <mdx n="0" f="m">
      <t c="1">
        <n x="7"/>
      </t>
    </mdx>
    <mdx n="0" f="m">
      <t c="1">
        <n x="8"/>
      </t>
    </mdx>
    <mdx n="0" f="m">
      <t c="1">
        <n x="9"/>
      </t>
    </mdx>
    <mdx n="0" f="m">
      <t c="1">
        <n x="10"/>
      </t>
    </mdx>
    <mdx n="0" f="m">
      <t c="1">
        <n x="11"/>
      </t>
    </mdx>
    <mdx n="0" f="s">
      <ms ns="12" c="0"/>
    </mdx>
    <mdx n="0" f="m">
      <t c="1">
        <n x="13"/>
      </t>
    </mdx>
    <mdx n="0" f="m">
      <t c="1">
        <n x="14"/>
      </t>
    </mdx>
    <mdx n="0" f="s">
      <ms ns="15" c="0"/>
    </mdx>
    <mdx n="0" f="m">
      <t c="1">
        <n x="16"/>
      </t>
    </mdx>
    <mdx n="0" f="r">
      <t c="1">
        <n x="21"/>
      </t>
    </mdx>
    <mdx n="0" f="v">
      <t c="2" si="18">
        <n x="21"/>
        <n x="19"/>
      </t>
    </mdx>
    <mdx n="0" f="v">
      <t c="2" si="18">
        <n x="21"/>
        <n x="20"/>
      </t>
    </mdx>
    <mdx n="0" f="v">
      <t c="2" si="18">
        <n x="21"/>
        <n x="17"/>
      </t>
    </mdx>
    <mdx n="0" f="m">
      <t c="1">
        <n x="22"/>
      </t>
    </mdx>
    <mdx n="0" f="v">
      <t c="2" si="18">
        <n x="2"/>
        <n x="20"/>
      </t>
    </mdx>
    <mdx n="0" f="v">
      <t c="2" si="18">
        <n x="2"/>
        <n x="17"/>
      </t>
    </mdx>
    <mdx n="0" f="v">
      <t c="2" si="18">
        <n x="1"/>
        <n x="19"/>
      </t>
    </mdx>
  </mdxMetadata>
  <valueMetadata count="2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valueMetadata>
</metadata>
</file>

<file path=xl/sharedStrings.xml><?xml version="1.0" encoding="utf-8"?>
<sst xmlns="http://schemas.openxmlformats.org/spreadsheetml/2006/main" count="136" uniqueCount="120">
  <si>
    <t>SpareBank 1 SR-Bank Group</t>
  </si>
  <si>
    <t>First quarter 2023</t>
  </si>
  <si>
    <t>Net interest income</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</si>
  <si>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</si>
  <si>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</si>
  <si>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</si>
  <si>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</si>
  <si>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</si>
  <si>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</si>
  <si>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</si>
  <si>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 to income ratio</t>
  </si>
  <si>
    <t>Provides information about the correlation between income and costs. Calculated as total operating costs divided by total income.</t>
  </si>
  <si>
    <t>Cost to income ratio Group</t>
  </si>
  <si>
    <t>Average interest margin</t>
  </si>
  <si>
    <t>Measures the group’s average profit from loans and deposits, calculated as net interest income as a percentage of average total assets.</t>
  </si>
  <si>
    <t>Lending margin corporate market, SME &amp; agriculture and retail market</t>
  </si>
  <si>
    <t>The lending margin provides information about the group’s net interest income by measuring the interest margin relative to the 3-month money market rate. The lending margin is calculated as net interest income on loans, less interest costs equivalent to the 3-month money market rate, divided by the average lending for the period.</t>
  </si>
  <si>
    <t>Deposit margin corporate market, SME &amp; agriculture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</si>
  <si>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</si>
  <si>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</si>
  <si>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Growth in loans over last 12 months</t>
  </si>
  <si>
    <t>Information about the activity and growth in the group’s lending activities.  This key figure is calculated as gross loans at the end of the period less gross loans at the start of the period, divided by gross loans at the start of the period.</t>
  </si>
  <si>
    <t>Growth in deposits over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</si>
  <si>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</si>
  <si>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 to loan ratio</t>
  </si>
  <si>
    <t>Provides relevant information about the group’s liquidity and is calculated as deposits from customers divided by total loans to customers at the end of the period.</t>
  </si>
  <si>
    <t>Impairments on loans and financial commitments and loans and financial commitments in Stage 2 and Stage 3</t>
  </si>
  <si>
    <t>Impairment ratio, annualized</t>
  </si>
  <si>
    <t>Loans and financial commitments in Stage 2 in % of gross loans and financial commitments</t>
  </si>
  <si>
    <t>Loans and financial commitments in Stage 3 in % of gross loans and financial commitments</t>
  </si>
  <si>
    <t>SpareBank 1 SR-Bank share</t>
  </si>
  <si>
    <t>Book equity per share (including dividends)</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</si>
  <si>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</si>
  <si>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</si>
  <si>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</si>
  <si>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</si>
  <si>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</si>
  <si>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</si>
  <si>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YTD January-March</t>
  </si>
  <si>
    <t>Full year</t>
  </si>
  <si>
    <t>Q1-23</t>
  </si>
  <si>
    <t>Q1-22</t>
  </si>
  <si>
    <t>2023</t>
  </si>
  <si>
    <t>2022</t>
  </si>
  <si>
    <t>Profit after tax</t>
  </si>
  <si>
    <t>Interest on hybridcapital</t>
  </si>
  <si>
    <t>Profit after tax excl. interests on hybridcapital</t>
  </si>
  <si>
    <t>Total equity</t>
  </si>
  <si>
    <t>Hybridcapital</t>
  </si>
  <si>
    <t>Equity excl. Hybridcapital</t>
  </si>
  <si>
    <t>Average equity excl. Hybridcapital</t>
  </si>
  <si>
    <t>Total operating costs</t>
  </si>
  <si>
    <t>Net income</t>
  </si>
  <si>
    <t>Net income excl. Income on financial investments</t>
  </si>
  <si>
    <t>Cost to income ratio Banking Group</t>
  </si>
  <si>
    <t>Total assets</t>
  </si>
  <si>
    <t>Average total assets</t>
  </si>
  <si>
    <t>Interest receipts from lending to corporate market</t>
  </si>
  <si>
    <t xml:space="preserve">Interest margin lending to corporate market </t>
  </si>
  <si>
    <t>Average lending volume corporate market</t>
  </si>
  <si>
    <t>Net lending margins corporate market</t>
  </si>
  <si>
    <t>Interest receipts from lending to SME &amp; agriculture</t>
  </si>
  <si>
    <t>Interest margin lending to  SME &amp; agriculture</t>
  </si>
  <si>
    <t>Average lending volume  SME &amp; agriculture</t>
  </si>
  <si>
    <t>Net lending margins  SME &amp; agriculture</t>
  </si>
  <si>
    <t>Net lending margin retail market incl. Loans to employees</t>
  </si>
  <si>
    <t>Interest payments on deposits from corporate market</t>
  </si>
  <si>
    <t xml:space="preserve">Interest margin on deposits corporate market </t>
  </si>
  <si>
    <t>Average volume deposits corporate market</t>
  </si>
  <si>
    <t>Net margin on deposits corporate market</t>
  </si>
  <si>
    <t>Interest payments on deposits from  SME &amp; agriculture</t>
  </si>
  <si>
    <t>Interest margin on deposits  SME &amp; agriculture</t>
  </si>
  <si>
    <t>Average volume deposits  SME &amp; agriculture</t>
  </si>
  <si>
    <t>Net margin on deposits  SME &amp; agriculture</t>
  </si>
  <si>
    <t xml:space="preserve">Interests on deposits retail market </t>
  </si>
  <si>
    <t>Interest margin on deposits retail market</t>
  </si>
  <si>
    <t>Average volume deposits retail market</t>
  </si>
  <si>
    <t>Net margin on deposits retail market</t>
  </si>
  <si>
    <t>Gross loans to customers end of period</t>
  </si>
  <si>
    <t>Gross loans to customers end of period previous year</t>
  </si>
  <si>
    <t>Deposit from customers end of period</t>
  </si>
  <si>
    <t>Deposits from customers end of period previous year</t>
  </si>
  <si>
    <t>Deposit from customers</t>
  </si>
  <si>
    <t>Gross loans to customers</t>
  </si>
  <si>
    <t>Impairments on loans and financial commitments</t>
  </si>
  <si>
    <t>Average gross lending to customers</t>
  </si>
  <si>
    <t>Financial commitments</t>
  </si>
  <si>
    <t>Loans in Stage 2</t>
  </si>
  <si>
    <t>Financial commitments in Stage 2</t>
  </si>
  <si>
    <t>Loans and financial commitments in Stage 2 in % of gross loans and financial commitments to customers</t>
  </si>
  <si>
    <t xml:space="preserve">Loans in Stage 3  </t>
  </si>
  <si>
    <t>Financial commitments in Stage 3</t>
  </si>
  <si>
    <t>Loans and financial commitments in Stage 3 in % of gross loans and financial commitments to customers</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</si>
  <si>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</si>
  <si>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</si>
  <si>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</si>
  <si>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</si>
  <si>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</si>
  <si>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</si>
  <si>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</si>
  <si>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</si>
  <si>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Average net interest margin</t>
  </si>
  <si>
    <t>APM</t>
  </si>
  <si>
    <t>Interest receipts from lending to retail market incl. loans to employees</t>
  </si>
  <si>
    <t>Interest margin lending to retail market incl. loans to employees</t>
  </si>
  <si>
    <t>Average lending volume retail market incl. loans to employees</t>
  </si>
  <si>
    <t>Days in the quarter</t>
  </si>
  <si>
    <t>Days in the year</t>
  </si>
  <si>
    <t>Days YTD</t>
  </si>
  <si>
    <t>Annualized Impairments on loans and financial commitments</t>
  </si>
  <si>
    <t>Annualized profit after tax excl. interests on hybridcapital</t>
  </si>
  <si>
    <t xml:space="preserve">The cost to income ratio for the banking group equals the banking group’s total income less net income from financial investments divided by costs. The banking group includes SpareBank 1 SR-Bank (parent bank) and SR-Boligkreditt AS. </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</si>
  <si>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annualized.</t>
  </si>
  <si>
    <t xml:space="preserve">Provides relevant information about the bank’s credit exposure. Calculated as loans and financial commitments in Stage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t>
  </si>
  <si>
    <t xml:space="preserve">Provides relevant information about the bank’s credit exposure. Calculated as loans and financial commitments in Stage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t>
  </si>
  <si>
    <t>A</t>
  </si>
  <si>
    <t>Average equity excl. hybridcapital</t>
  </si>
  <si>
    <t xml:space="preserve">3 month money market rate </t>
  </si>
  <si>
    <t>Lending growth</t>
  </si>
  <si>
    <t xml:space="preserve">Growth in deposits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</si>
</sst>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
    <numFmt numFmtId="166" formatCode="_(* #,##0_);_(* \(#,##0\);_(* &quot; - &quot;_);_(@_)"/>
    <numFmt numFmtId="167" formatCode="_ * #,##0_ ;_ * \-#,##0_ ;_ * &quot;0&quot;_ ;_ @_ "/>
    <numFmt numFmtId="168" formatCode="_-* #,##0.0_-;\-* #,##0.0_-;_-* &quot;-&quot;??_-;_-@_-"/>
  </numFmts>
  <fonts count="24">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name val="Arial"/>
      <family val="2"/>
    </font>
    <font>
      <sz val="11"/>
      <color theme="1" tint="4.9989318521683403E-2"/>
      <name val="Calibri"/>
      <family val="2"/>
      <scheme val="minor"/>
    </font>
    <font>
      <sz val="11"/>
      <name val="Calibri"/>
      <family val="2"/>
      <scheme val="minor"/>
    </font>
    <font>
      <b/>
      <sz val="11"/>
      <name val="Calibri"/>
      <family val="2"/>
      <scheme val="minor"/>
    </font>
    <font>
      <sz val="12"/>
      <color indexed="8"/>
      <name val="Gill Sans"/>
    </font>
    <font>
      <b/>
      <sz val="11"/>
      <color rgb="FF003296"/>
      <name val="Calibri"/>
      <family val="2"/>
      <scheme val="minor"/>
    </font>
    <font>
      <u/>
      <sz val="10.1"/>
      <color indexed="12"/>
      <name val="Arial"/>
      <family val="2"/>
    </font>
    <font>
      <sz val="11"/>
      <color rgb="FFFF0000"/>
      <name val="Calibri"/>
      <family val="2"/>
      <scheme val="minor"/>
    </font>
    <font>
      <b/>
      <sz val="11"/>
      <color theme="0"/>
      <name val="Calibri"/>
      <family val="2"/>
      <scheme val="minor"/>
    </font>
    <font>
      <b/>
      <sz val="28"/>
      <color theme="0"/>
      <name val="Calibri"/>
      <family val="2"/>
      <scheme val="minor"/>
    </font>
    <font>
      <b/>
      <sz val="36"/>
      <color theme="0"/>
      <name val="Calibri"/>
      <family val="2"/>
      <scheme val="minor"/>
    </font>
    <font>
      <b/>
      <sz val="16"/>
      <color theme="0"/>
      <name val="Calibri"/>
      <family val="2"/>
      <scheme val="minor"/>
    </font>
    <font>
      <b/>
      <sz val="14"/>
      <color theme="1"/>
      <name val="Calibri"/>
      <family val="2"/>
      <scheme val="minor"/>
    </font>
    <font>
      <b/>
      <i/>
      <sz val="11"/>
      <name val="Calibri"/>
      <family val="2"/>
      <scheme val="minor"/>
    </font>
    <font>
      <b/>
      <sz val="11"/>
      <color theme="1" tint="4.9989318521683403E-2"/>
      <name val="Calibri"/>
      <family val="2"/>
      <scheme val="minor"/>
    </font>
    <font>
      <i/>
      <sz val="11"/>
      <color rgb="FFFF0000"/>
      <name val="Calibri"/>
      <family val="2"/>
      <scheme val="minor"/>
    </font>
    <font>
      <b/>
      <sz val="11"/>
      <color rgb="FFFF0000"/>
      <name val="Calibri"/>
      <family val="2"/>
      <scheme val="minor"/>
    </font>
    <font>
      <b/>
      <sz val="8"/>
      <color rgb="FFFF0000"/>
      <name val="Arial"/>
      <family val="2"/>
    </font>
    <font>
      <b/>
      <sz val="8"/>
      <name val="Arial"/>
      <family val="2"/>
    </font>
    <font>
      <sz val="11"/>
      <color rgb="FF003296"/>
      <name val="Calibri"/>
      <family val="2"/>
      <scheme val="minor"/>
    </font>
  </fonts>
  <fills count="5">
    <fill>
      <patternFill patternType="none"/>
    </fill>
    <fill>
      <patternFill patternType="gray125"/>
    </fill>
    <fill>
      <patternFill patternType="solid">
        <fgColor rgb="FFCCECFF"/>
        <bgColor indexed="64"/>
      </patternFill>
    </fill>
    <fill>
      <patternFill patternType="solid">
        <fgColor rgb="FF002060"/>
        <bgColor indexed="64"/>
      </patternFill>
    </fill>
    <fill>
      <patternFill patternType="solid">
        <fgColor rgb="FF002060"/>
        <bgColor theme="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theme="1"/>
      </top>
      <bottom style="medium">
        <color theme="1"/>
      </bottom>
      <diagonal/>
    </border>
  </borders>
  <cellStyleXfs count="10">
    <xf numFmtId="0" fontId="0" fillId="0" borderId="0"/>
    <xf numFmtId="43" fontId="1" fillId="0" borderId="0" applyFont="0" applyFill="0" applyBorder="0" applyAlignment="0" applyProtection="0"/>
    <xf numFmtId="0" fontId="3" fillId="0" borderId="0" applyFill="0" applyBorder="0">
      <alignment horizontal="left" vertical="top"/>
    </xf>
    <xf numFmtId="0" fontId="4" fillId="0" borderId="0" applyProtection="0"/>
    <xf numFmtId="9" fontId="1" fillId="0" borderId="0" applyFont="0" applyFill="0" applyBorder="0" applyAlignment="0" applyProtection="0"/>
    <xf numFmtId="166" fontId="3" fillId="0" borderId="0" applyFill="0" applyBorder="0">
      <alignment horizontal="right" vertical="top"/>
    </xf>
    <xf numFmtId="0" fontId="4" fillId="0" borderId="0" applyProtection="0"/>
    <xf numFmtId="3" fontId="8" fillId="0" borderId="0"/>
    <xf numFmtId="0" fontId="10" fillId="0" borderId="0" applyNumberFormat="0" applyFill="0" applyBorder="0" applyAlignment="0" applyProtection="0">
      <alignment vertical="top"/>
      <protection locked="0"/>
    </xf>
    <xf numFmtId="0" fontId="4" fillId="0" borderId="0" applyProtection="0"/>
  </cellStyleXfs>
  <cellXfs count="124">
    <xf numFmtId="0" fontId="0" fillId="0" borderId="0" xfId="0"/>
    <xf numFmtId="164" fontId="0" fillId="0" borderId="0" xfId="1" applyNumberFormat="1" applyFont="1"/>
    <xf numFmtId="0" fontId="2" fillId="0" borderId="0" xfId="0" applyFont="1"/>
    <xf numFmtId="0" fontId="0" fillId="0" borderId="2" xfId="0" applyBorder="1"/>
    <xf numFmtId="43" fontId="0" fillId="0" borderId="0" xfId="1" applyFont="1"/>
    <xf numFmtId="0" fontId="7" fillId="0" borderId="0" xfId="0" applyFont="1"/>
    <xf numFmtId="0" fontId="6" fillId="0" borderId="0" xfId="0" applyFont="1"/>
    <xf numFmtId="0" fontId="6" fillId="0" borderId="0" xfId="0" applyFont="1" applyAlignment="1">
      <alignment wrapText="1"/>
    </xf>
    <xf numFmtId="164" fontId="0" fillId="0" borderId="0" xfId="0" applyNumberFormat="1"/>
    <xf numFmtId="164" fontId="0" fillId="0" borderId="0" xfId="1" applyNumberFormat="1" applyFont="1" applyBorder="1"/>
    <xf numFmtId="164" fontId="0" fillId="0" borderId="0" xfId="1" applyNumberFormat="1" applyFont="1" applyFill="1" applyBorder="1"/>
    <xf numFmtId="164" fontId="0" fillId="0" borderId="0" xfId="1" applyNumberFormat="1" applyFont="1" applyFill="1"/>
    <xf numFmtId="43" fontId="0" fillId="0" borderId="0" xfId="1" applyFont="1" applyFill="1"/>
    <xf numFmtId="0" fontId="9" fillId="0" borderId="0" xfId="0" applyFont="1"/>
    <xf numFmtId="10" fontId="2" fillId="2" borderId="1" xfId="4" applyNumberFormat="1" applyFont="1" applyFill="1" applyBorder="1"/>
    <xf numFmtId="10" fontId="2" fillId="0" borderId="0" xfId="4" applyNumberFormat="1" applyFont="1" applyFill="1" applyBorder="1"/>
    <xf numFmtId="43" fontId="6" fillId="0" borderId="0" xfId="1" applyFont="1" applyFill="1" applyBorder="1"/>
    <xf numFmtId="0" fontId="9" fillId="0" borderId="3" xfId="0" applyFont="1" applyBorder="1"/>
    <xf numFmtId="43" fontId="0" fillId="0" borderId="0" xfId="0" applyNumberFormat="1"/>
    <xf numFmtId="0" fontId="11" fillId="0" borderId="0" xfId="0" applyFont="1"/>
    <xf numFmtId="0" fontId="6" fillId="0" borderId="0" xfId="0" applyFont="1" applyAlignment="1">
      <alignment horizontal="left"/>
    </xf>
    <xf numFmtId="167" fontId="0" fillId="0" borderId="0" xfId="0" applyNumberFormat="1"/>
    <xf numFmtId="167" fontId="0" fillId="0" borderId="0" xfId="1" applyNumberFormat="1" applyFont="1"/>
    <xf numFmtId="167" fontId="0" fillId="0" borderId="0" xfId="1" applyNumberFormat="1" applyFont="1" applyBorder="1"/>
    <xf numFmtId="0" fontId="0" fillId="3" borderId="0" xfId="0" applyFill="1"/>
    <xf numFmtId="0" fontId="12" fillId="3" borderId="0" xfId="0" applyFont="1" applyFill="1"/>
    <xf numFmtId="0" fontId="12" fillId="3" borderId="0" xfId="0" applyFont="1" applyFill="1" applyAlignment="1">
      <alignment horizontal="center" vertical="center"/>
    </xf>
    <xf numFmtId="0" fontId="0" fillId="0" borderId="0" xfId="1" applyNumberFormat="1" applyFont="1"/>
    <xf numFmtId="167" fontId="6" fillId="0" borderId="0" xfId="1" applyNumberFormat="1" applyFont="1" applyFill="1" applyBorder="1"/>
    <xf numFmtId="0" fontId="16" fillId="0" borderId="0" xfId="0" applyFont="1"/>
    <xf numFmtId="0" fontId="6" fillId="0" borderId="0" xfId="0" applyFont="1" applyAlignment="1">
      <alignment horizontal="left" vertical="center"/>
    </xf>
    <xf numFmtId="0" fontId="11"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7" fillId="0" borderId="0" xfId="0" applyFont="1"/>
    <xf numFmtId="0" fontId="18" fillId="0" borderId="0" xfId="0" applyFont="1"/>
    <xf numFmtId="0" fontId="6" fillId="0" borderId="0" xfId="0" applyFont="1" applyAlignment="1">
      <alignment vertical="center"/>
    </xf>
    <xf numFmtId="0" fontId="5" fillId="0" borderId="0" xfId="0" applyFont="1"/>
    <xf numFmtId="0" fontId="5" fillId="0" borderId="0" xfId="0" applyFont="1" applyAlignment="1">
      <alignment horizontal="left" wrapText="1"/>
    </xf>
    <xf numFmtId="0" fontId="0" fillId="0" borderId="0" xfId="0" applyAlignment="1">
      <alignment wrapText="1"/>
    </xf>
    <xf numFmtId="168" fontId="0" fillId="0" borderId="0" xfId="1" applyNumberFormat="1" applyFont="1"/>
    <xf numFmtId="165" fontId="0" fillId="0" borderId="0" xfId="1" applyNumberFormat="1" applyFont="1"/>
    <xf numFmtId="164" fontId="6" fillId="0" borderId="0" xfId="1" applyNumberFormat="1" applyFont="1" applyBorder="1"/>
    <xf numFmtId="10" fontId="7" fillId="0" borderId="0" xfId="4" applyNumberFormat="1" applyFont="1" applyFill="1" applyBorder="1"/>
    <xf numFmtId="164" fontId="6" fillId="0" borderId="0" xfId="1" applyNumberFormat="1" applyFont="1" applyFill="1" applyBorder="1"/>
    <xf numFmtId="164" fontId="1" fillId="0" borderId="0" xfId="1" applyNumberFormat="1" applyFont="1" applyBorder="1"/>
    <xf numFmtId="165" fontId="2" fillId="0" borderId="0" xfId="4" applyNumberFormat="1" applyFont="1" applyFill="1" applyBorder="1"/>
    <xf numFmtId="165" fontId="7" fillId="0" borderId="0" xfId="4" applyNumberFormat="1" applyFont="1" applyFill="1" applyBorder="1"/>
    <xf numFmtId="0" fontId="6" fillId="0" borderId="3" xfId="0" applyFont="1" applyBorder="1" applyAlignment="1">
      <alignment wrapText="1"/>
    </xf>
    <xf numFmtId="43" fontId="0" fillId="0" borderId="0" xfId="1" applyFont="1" applyBorder="1"/>
    <xf numFmtId="43" fontId="1" fillId="0" borderId="0" xfId="1" applyFont="1" applyBorder="1"/>
    <xf numFmtId="43" fontId="11" fillId="0" borderId="0" xfId="1" applyFont="1" applyBorder="1"/>
    <xf numFmtId="10" fontId="21" fillId="0" borderId="0" xfId="4" applyNumberFormat="1" applyFont="1" applyFill="1" applyBorder="1"/>
    <xf numFmtId="10" fontId="22" fillId="0" borderId="0" xfId="4" applyNumberFormat="1" applyFont="1" applyFill="1" applyBorder="1"/>
    <xf numFmtId="43" fontId="6" fillId="0" borderId="0" xfId="1" applyFont="1" applyBorder="1"/>
    <xf numFmtId="164" fontId="1" fillId="0" borderId="0" xfId="1" applyNumberFormat="1" applyFont="1" applyFill="1" applyBorder="1"/>
    <xf numFmtId="164" fontId="0" fillId="0" borderId="2" xfId="0" applyNumberFormat="1" applyBorder="1"/>
    <xf numFmtId="0" fontId="0" fillId="0" borderId="0" xfId="1" applyNumberFormat="1" applyFont="1" applyBorder="1"/>
    <xf numFmtId="164" fontId="0" fillId="0" borderId="2" xfId="1" applyNumberFormat="1" applyFont="1" applyBorder="1"/>
    <xf numFmtId="14" fontId="7" fillId="0" borderId="0" xfId="0" applyNumberFormat="1" applyFont="1" applyAlignment="1">
      <alignment horizontal="center"/>
    </xf>
    <xf numFmtId="0" fontId="0" fillId="0" borderId="0" xfId="1" applyNumberFormat="1" applyFont="1" applyFill="1" applyBorder="1"/>
    <xf numFmtId="164" fontId="6" fillId="0" borderId="0" xfId="0" applyNumberFormat="1" applyFont="1"/>
    <xf numFmtId="43" fontId="0" fillId="0" borderId="0" xfId="1" applyFont="1" applyFill="1" applyBorder="1"/>
    <xf numFmtId="43" fontId="1" fillId="0" borderId="0" xfId="1" applyFont="1" applyFill="1" applyBorder="1"/>
    <xf numFmtId="43" fontId="11" fillId="0" borderId="0" xfId="1" applyFont="1" applyFill="1" applyBorder="1"/>
    <xf numFmtId="168" fontId="0" fillId="0" borderId="0" xfId="1" applyNumberFormat="1" applyFont="1" applyFill="1" applyBorder="1"/>
    <xf numFmtId="14" fontId="0" fillId="0" borderId="0" xfId="1" applyNumberFormat="1" applyFont="1" applyFill="1" applyBorder="1"/>
    <xf numFmtId="0" fontId="7" fillId="0" borderId="0" xfId="0" applyFont="1" applyAlignment="1">
      <alignment horizontal="center"/>
    </xf>
    <xf numFmtId="14" fontId="7" fillId="0" borderId="0" xfId="0" applyNumberFormat="1" applyFont="1" applyAlignment="1">
      <alignment horizontal="center" wrapText="1"/>
    </xf>
    <xf numFmtId="0" fontId="7" fillId="0" borderId="0" xfId="0" applyFont="1" applyAlignment="1">
      <alignment horizontal="center" wrapText="1"/>
    </xf>
    <xf numFmtId="165" fontId="0" fillId="0" borderId="0" xfId="1" applyNumberFormat="1" applyFont="1" applyFill="1" applyBorder="1"/>
    <xf numFmtId="0" fontId="19" fillId="0" borderId="0" xfId="0" applyFont="1"/>
    <xf numFmtId="0" fontId="2" fillId="0" borderId="0" xfId="0" applyFont="1" applyAlignment="1">
      <alignment wrapText="1"/>
    </xf>
    <xf numFmtId="164" fontId="11" fillId="0" borderId="0" xfId="1" applyNumberFormat="1" applyFont="1" applyFill="1" applyBorder="1"/>
    <xf numFmtId="0" fontId="20" fillId="0" borderId="0" xfId="0" applyFont="1"/>
    <xf numFmtId="0" fontId="7" fillId="0" borderId="0" xfId="0" applyFont="1" applyAlignment="1">
      <alignment wrapText="1"/>
    </xf>
    <xf numFmtId="43" fontId="2" fillId="0" borderId="0" xfId="1" applyFont="1" applyFill="1" applyBorder="1"/>
    <xf numFmtId="43" fontId="11" fillId="0" borderId="0" xfId="0" applyNumberFormat="1" applyFont="1"/>
    <xf numFmtId="43" fontId="6" fillId="0" borderId="0" xfId="0" applyNumberFormat="1" applyFont="1"/>
    <xf numFmtId="43" fontId="7" fillId="0" borderId="0" xfId="1" applyFont="1" applyFill="1" applyBorder="1"/>
    <xf numFmtId="43" fontId="7" fillId="0" borderId="0" xfId="0" applyNumberFormat="1" applyFont="1"/>
    <xf numFmtId="164" fontId="6" fillId="0" borderId="0" xfId="0" applyNumberFormat="1" applyFont="1" applyAlignment="1">
      <alignment wrapText="1"/>
    </xf>
    <xf numFmtId="0" fontId="23" fillId="0" borderId="0" xfId="0" applyFont="1"/>
    <xf numFmtId="168" fontId="23" fillId="0" borderId="0" xfId="1" applyNumberFormat="1" applyFont="1"/>
    <xf numFmtId="0" fontId="9" fillId="0" borderId="0" xfId="0" applyFont="1" applyAlignment="1">
      <alignment horizontal="right"/>
    </xf>
    <xf numFmtId="164" fontId="9" fillId="0" borderId="0" xfId="1" applyNumberFormat="1" applyFont="1" applyAlignment="1">
      <alignment horizontal="right"/>
    </xf>
    <xf numFmtId="14" fontId="9" fillId="0" borderId="0" xfId="1" applyNumberFormat="1" applyFont="1" applyAlignment="1">
      <alignment horizontal="right"/>
    </xf>
    <xf numFmtId="0" fontId="9" fillId="0" borderId="0" xfId="1" applyNumberFormat="1" applyFont="1" applyAlignment="1">
      <alignment horizontal="right"/>
    </xf>
    <xf numFmtId="165" fontId="7" fillId="2" borderId="1" xfId="4" applyNumberFormat="1" applyFont="1" applyFill="1" applyBorder="1"/>
    <xf numFmtId="10" fontId="7" fillId="2" borderId="1" xfId="4" applyNumberFormat="1" applyFont="1" applyFill="1" applyBorder="1"/>
    <xf numFmtId="165" fontId="2" fillId="2" borderId="1" xfId="4" applyNumberFormat="1" applyFont="1" applyFill="1" applyBorder="1"/>
    <xf numFmtId="0" fontId="2" fillId="2" borderId="1" xfId="0" applyFont="1" applyFill="1" applyBorder="1" applyAlignment="1">
      <alignment wrapText="1"/>
    </xf>
    <xf numFmtId="0" fontId="7" fillId="2" borderId="1" xfId="0" applyFont="1" applyFill="1" applyBorder="1" applyAlignment="1">
      <alignment wrapText="1"/>
    </xf>
    <xf numFmtId="0" fontId="2" fillId="2" borderId="1" xfId="0" applyFont="1" applyFill="1" applyBorder="1"/>
    <xf numFmtId="43" fontId="2" fillId="2" borderId="1" xfId="1" applyFont="1" applyFill="1" applyBorder="1"/>
    <xf numFmtId="0" fontId="7" fillId="2" borderId="1" xfId="0" applyFont="1" applyFill="1" applyBorder="1"/>
    <xf numFmtId="43" fontId="7" fillId="2" borderId="1" xfId="0" applyNumberFormat="1" applyFont="1" applyFill="1" applyBorder="1"/>
    <xf numFmtId="0" fontId="6" fillId="0" borderId="0" xfId="1" applyNumberFormat="1" applyFont="1" applyBorder="1"/>
    <xf numFmtId="0" fontId="6" fillId="0" borderId="3" xfId="0" applyFont="1" applyBorder="1"/>
    <xf numFmtId="0" fontId="7" fillId="0" borderId="0" xfId="4" applyNumberFormat="1" applyFont="1" applyFill="1" applyBorder="1"/>
    <xf numFmtId="167" fontId="6" fillId="0" borderId="2" xfId="4" applyNumberFormat="1" applyFont="1" applyFill="1" applyBorder="1"/>
    <xf numFmtId="167" fontId="7" fillId="0" borderId="0" xfId="4" applyNumberFormat="1" applyFont="1" applyFill="1" applyBorder="1"/>
    <xf numFmtId="167" fontId="6" fillId="0" borderId="0" xfId="0" applyNumberFormat="1" applyFont="1"/>
    <xf numFmtId="167" fontId="0" fillId="0" borderId="3" xfId="0" applyNumberFormat="1" applyBorder="1" applyAlignment="1">
      <alignment wrapText="1"/>
    </xf>
    <xf numFmtId="167" fontId="6" fillId="0" borderId="2" xfId="1" applyNumberFormat="1" applyFont="1" applyFill="1" applyBorder="1"/>
    <xf numFmtId="167" fontId="0" fillId="0" borderId="0" xfId="0" applyNumberFormat="1" applyAlignment="1">
      <alignment wrapText="1"/>
    </xf>
    <xf numFmtId="167" fontId="6" fillId="0" borderId="0" xfId="4" applyNumberFormat="1" applyFont="1" applyFill="1" applyBorder="1"/>
    <xf numFmtId="167" fontId="1" fillId="0" borderId="0" xfId="1" applyNumberFormat="1" applyFont="1" applyFill="1"/>
    <xf numFmtId="164" fontId="0" fillId="0" borderId="2" xfId="1" applyNumberFormat="1" applyFont="1" applyFill="1" applyBorder="1"/>
    <xf numFmtId="165" fontId="2" fillId="2" borderId="1" xfId="1" applyNumberFormat="1" applyFont="1" applyFill="1" applyBorder="1"/>
    <xf numFmtId="168" fontId="23" fillId="0" borderId="0" xfId="1" applyNumberFormat="1" applyFont="1" applyFill="1"/>
    <xf numFmtId="0" fontId="5" fillId="2" borderId="0" xfId="0" applyFont="1" applyFill="1"/>
    <xf numFmtId="0" fontId="5"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12" fillId="4" borderId="4" xfId="0" applyFont="1" applyFill="1" applyBorder="1" applyAlignment="1">
      <alignment wrapText="1"/>
    </xf>
    <xf numFmtId="0" fontId="12" fillId="4" borderId="4"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14" fillId="3" borderId="0" xfId="0" applyFont="1" applyFill="1" applyAlignment="1">
      <alignment horizontal="center" vertical="top"/>
    </xf>
    <xf numFmtId="0" fontId="13" fillId="3" borderId="0" xfId="0" applyFont="1" applyFill="1" applyAlignment="1">
      <alignment horizontal="center" vertical="center"/>
    </xf>
    <xf numFmtId="0" fontId="15" fillId="3" borderId="0" xfId="0" applyFont="1" applyFill="1" applyAlignment="1">
      <alignment horizontal="center"/>
    </xf>
    <xf numFmtId="0" fontId="0" fillId="0" borderId="0" xfId="0" applyAlignment="1">
      <alignment horizontal="left" vertical="center" wrapText="1"/>
    </xf>
    <xf numFmtId="0" fontId="9" fillId="0" borderId="0" xfId="0" applyFont="1" applyAlignment="1">
      <alignment horizontal="center"/>
    </xf>
  </cellXfs>
  <cellStyles count="10">
    <cellStyle name="EY0dp" xfId="5" xr:uid="{9F472E0A-0800-4FE4-B7F0-EB4178709804}"/>
    <cellStyle name="EYtext" xfId="2" xr:uid="{D38A0119-AE01-4ACA-AB67-6B38897F0C57}"/>
    <cellStyle name="Hyperkobling 2 2" xfId="8" xr:uid="{A7E42007-B666-4CE2-9007-FFCF514C2AD3}"/>
    <cellStyle name="Komma" xfId="1" builtinId="3"/>
    <cellStyle name="Normal" xfId="0" builtinId="0"/>
    <cellStyle name="Normal 2" xfId="7" xr:uid="{D96EBB87-556B-4B80-B79D-B5B3D850E7FD}"/>
    <cellStyle name="Normal 2 2 3" xfId="3" xr:uid="{C4940423-8270-4EAB-8905-668858F52570}"/>
    <cellStyle name="Normal 20 2" xfId="6" xr:uid="{23026EBA-DE77-4B40-9252-4ADF10165362}"/>
    <cellStyle name="Normal 3 10" xfId="9" xr:uid="{5155FDA6-13CC-4D4B-BEC6-F863D7229606}"/>
    <cellStyle name="Prosent" xfId="4" builtinId="5"/>
  </cellStyles>
  <dxfs count="0"/>
  <tableStyles count="0" defaultTableStyle="TableStyleMedium2" defaultPivotStyle="PivotStyleLight16"/>
  <colors>
    <mruColors>
      <color rgb="FFCCECFF"/>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50</xdr:row>
      <xdr:rowOff>31750</xdr:rowOff>
    </xdr:from>
    <xdr:to>
      <xdr:col>11</xdr:col>
      <xdr:colOff>99883</xdr:colOff>
      <xdr:row>52</xdr:row>
      <xdr:rowOff>46750</xdr:rowOff>
    </xdr:to>
    <xdr:pic>
      <xdr:nvPicPr>
        <xdr:cNvPr id="2" name="logo_hvit" descr="Et bilde som inneholder tekst&#10;&#10;Automatisk generert beskrivels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875" y="10302875"/>
          <a:ext cx="1735008" cy="39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utomatiseringregnskap/Shared%20Documents/General/SR-bank%20q2%20-%20automatiseringsprosjekt%20v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rbank-my.sharepoint.com/personal/henriette_hansen_sr-bank_no/Documents/&#216;konomi/Kvartalspresentasjon/Kvartalsregnskap%20Q1%202023-%20automatisert.xlsx" TargetMode="External"/><Relationship Id="rId1" Type="http://schemas.openxmlformats.org/officeDocument/2006/relationships/externalLinkPath" Target="https://srbank-my.sharepoint.com/personal/henriette_hansen_sr-bank_no/Documents/&#216;konomi/Kvartalspresentasjon/Kvartalsregnskap%20Q1%202023-%20automatise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y"/>
      <sheetName val="Konfigurasjon"/>
      <sheetName val="Input nøkkeltall kvartalsoversi"/>
      <sheetName val="Nøkkeltall"/>
      <sheetName val="Kvartalsoversikt"/>
      <sheetName val="Resultat"/>
      <sheetName val="Balanse"/>
      <sheetName val="Egenkapitalbevegelse"/>
      <sheetName val="Kontantstrømoppstilling"/>
      <sheetName val="Note 1"/>
      <sheetName val="Note 1 (eng)"/>
      <sheetName val="Note 2"/>
      <sheetName val="Note 2 (eng)"/>
      <sheetName val="Note 3 til 5"/>
      <sheetName val="Note 4"/>
      <sheetName val="Note 6"/>
      <sheetName val="Note 6 (2)"/>
      <sheetName val="Note 6 (3)"/>
      <sheetName val="Note 7"/>
      <sheetName val="Note 8"/>
      <sheetName val="Note 9"/>
      <sheetName val="Note 10"/>
      <sheetName val="Note 11"/>
      <sheetName val="Note 12 til 13"/>
      <sheetName val="Note 14"/>
      <sheetName val="Note 15"/>
      <sheetName val="Inneværende år mot kube"/>
      <sheetName val="Resultat mot fjoråret"/>
      <sheetName val="Balanse mot fjoråret"/>
      <sheetName val="Intern konsistens"/>
    </sheetNames>
    <sheetDataSet>
      <sheetData sheetId="0" refreshError="1"/>
      <sheetData sheetId="1">
        <row r="58">
          <cell r="F58" t="str">
            <v>30.09.22</v>
          </cell>
          <cell r="H58" t="str">
            <v>31.12.21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ny"/>
      <sheetName val="Konfigurasjon"/>
      <sheetName val="Input nøkkeltall kvartalsoversi"/>
      <sheetName val="Nøkkeltall"/>
      <sheetName val="Kvartalsoversikt"/>
      <sheetName val="Resultat"/>
      <sheetName val="Balanse"/>
      <sheetName val="Egenkapitalbevegelse"/>
      <sheetName val="Kontantstrømoppstilling"/>
      <sheetName val="Note 1"/>
      <sheetName val="Note 1 (eng)"/>
      <sheetName val="Note 2"/>
      <sheetName val="Note 2 (eng)"/>
      <sheetName val="Note 3 og 5"/>
      <sheetName val="Note 4"/>
      <sheetName val="Note 6"/>
      <sheetName val="Note 6 (2)"/>
      <sheetName val="Note 6 (3)"/>
      <sheetName val="Note 7"/>
      <sheetName val="Note 8"/>
      <sheetName val="Note 9"/>
      <sheetName val="Note 10"/>
      <sheetName val="Note 11"/>
      <sheetName val="Note 12"/>
      <sheetName val="Note 13"/>
      <sheetName val="Note 14"/>
      <sheetName val="Inneværende år mot kube"/>
      <sheetName val="Resultat mot fjoråret"/>
      <sheetName val="Balanse mot fjoråret"/>
      <sheetName val="Intern konsistens"/>
    </sheetNames>
    <sheetDataSet>
      <sheetData sheetId="0"/>
      <sheetData sheetId="1">
        <row r="58">
          <cell r="E58" t="str">
            <v>01.01.23 - 31.03.23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9E56-6E07-4A8E-8A5B-A982A79075D3}">
  <sheetPr>
    <pageSetUpPr fitToPage="1"/>
  </sheetPr>
  <dimension ref="A1:L55"/>
  <sheetViews>
    <sheetView showGridLines="0" tabSelected="1" zoomScaleNormal="100" workbookViewId="0">
      <selection activeCell="O20" sqref="O20"/>
    </sheetView>
  </sheetViews>
  <sheetFormatPr baseColWidth="10" defaultColWidth="11.42578125" defaultRowHeight="15"/>
  <sheetData>
    <row r="1" spans="1:12">
      <c r="A1" s="24"/>
      <c r="B1" s="24"/>
      <c r="C1" s="24"/>
      <c r="D1" s="24"/>
      <c r="E1" s="24"/>
      <c r="F1" s="24"/>
      <c r="G1" s="24"/>
      <c r="H1" s="24"/>
      <c r="I1" s="24"/>
      <c r="J1" s="24"/>
      <c r="K1" s="24"/>
      <c r="L1" s="24"/>
    </row>
    <row r="2" spans="1:12">
      <c r="A2" s="25"/>
      <c r="B2" s="25"/>
      <c r="C2" s="25"/>
      <c r="D2" s="25"/>
      <c r="E2" s="25"/>
      <c r="F2" s="25"/>
      <c r="G2" s="25"/>
      <c r="H2" s="25"/>
      <c r="I2" s="25"/>
      <c r="J2" s="25"/>
      <c r="K2" s="25"/>
      <c r="L2" s="25"/>
    </row>
    <row r="3" spans="1:12">
      <c r="A3" s="25"/>
      <c r="B3" s="25"/>
      <c r="C3" s="25"/>
      <c r="D3" s="25"/>
      <c r="E3" s="25"/>
      <c r="F3" s="25"/>
      <c r="G3" s="25"/>
      <c r="H3" s="25"/>
      <c r="I3" s="25"/>
      <c r="J3" s="25"/>
      <c r="K3" s="25"/>
      <c r="L3" s="25"/>
    </row>
    <row r="4" spans="1:12">
      <c r="A4" s="25"/>
      <c r="B4" s="25"/>
      <c r="C4" s="25"/>
      <c r="D4" s="25"/>
      <c r="E4" s="25"/>
      <c r="F4" s="25"/>
      <c r="G4" s="25"/>
      <c r="H4" s="25"/>
      <c r="I4" s="25"/>
      <c r="J4" s="25"/>
      <c r="K4" s="25"/>
      <c r="L4" s="25"/>
    </row>
    <row r="5" spans="1:12">
      <c r="A5" s="24"/>
      <c r="B5" s="24"/>
      <c r="C5" s="24"/>
      <c r="D5" s="24"/>
      <c r="E5" s="24"/>
      <c r="F5" s="24"/>
      <c r="G5" s="24"/>
      <c r="H5" s="24"/>
      <c r="I5" s="24"/>
      <c r="J5" s="24"/>
      <c r="K5" s="24"/>
      <c r="L5" s="24"/>
    </row>
    <row r="6" spans="1:12">
      <c r="A6" s="24"/>
      <c r="B6" s="24"/>
      <c r="C6" s="24"/>
      <c r="D6" s="24"/>
      <c r="E6" s="24"/>
      <c r="F6" s="24"/>
      <c r="G6" s="24"/>
      <c r="H6" s="24"/>
      <c r="I6" s="24"/>
      <c r="J6" s="24"/>
      <c r="K6" s="24"/>
      <c r="L6" s="24"/>
    </row>
    <row r="7" spans="1:12">
      <c r="A7" s="24"/>
      <c r="B7" s="24"/>
      <c r="C7" s="24"/>
      <c r="D7" s="24"/>
      <c r="E7" s="24"/>
      <c r="F7" s="24"/>
      <c r="G7" s="24"/>
      <c r="H7" s="24"/>
      <c r="I7" s="24"/>
      <c r="J7" s="24"/>
      <c r="K7" s="24"/>
      <c r="L7" s="24"/>
    </row>
    <row r="8" spans="1:12">
      <c r="A8" s="24"/>
      <c r="B8" s="24"/>
      <c r="C8" s="24"/>
      <c r="D8" s="24"/>
      <c r="E8" s="24"/>
      <c r="F8" s="24"/>
      <c r="G8" s="24"/>
      <c r="H8" s="24"/>
      <c r="I8" s="24"/>
      <c r="J8" s="24"/>
      <c r="K8" s="24"/>
      <c r="L8" s="24"/>
    </row>
    <row r="9" spans="1:12">
      <c r="A9" s="24"/>
      <c r="B9" s="24"/>
      <c r="C9" s="24"/>
      <c r="D9" s="24"/>
      <c r="E9" s="24"/>
      <c r="F9" s="24"/>
      <c r="G9" s="24"/>
      <c r="H9" s="24"/>
      <c r="I9" s="24"/>
      <c r="J9" s="24"/>
      <c r="K9" s="24"/>
      <c r="L9" s="24"/>
    </row>
    <row r="10" spans="1:12">
      <c r="A10" s="24"/>
      <c r="B10" s="24"/>
      <c r="C10" s="24"/>
      <c r="D10" s="24"/>
      <c r="E10" s="24"/>
      <c r="F10" s="24"/>
      <c r="G10" s="24"/>
      <c r="H10" s="24"/>
      <c r="I10" s="24"/>
      <c r="J10" s="24"/>
      <c r="K10" s="24"/>
      <c r="L10" s="24"/>
    </row>
    <row r="11" spans="1:12" ht="46.5">
      <c r="A11" s="119" t="s">
        <v>0</v>
      </c>
      <c r="B11" s="119"/>
      <c r="C11" s="119"/>
      <c r="D11" s="119"/>
      <c r="E11" s="119"/>
      <c r="F11" s="119"/>
      <c r="G11" s="119"/>
      <c r="H11" s="119"/>
      <c r="I11" s="119"/>
      <c r="J11" s="119"/>
      <c r="K11" s="119"/>
      <c r="L11" s="119"/>
    </row>
    <row r="12" spans="1:12">
      <c r="A12" s="25"/>
      <c r="B12" s="26"/>
      <c r="C12" s="26"/>
      <c r="D12" s="25"/>
      <c r="E12" s="25"/>
      <c r="F12" s="25"/>
      <c r="G12" s="25"/>
      <c r="H12" s="25"/>
      <c r="I12" s="25"/>
      <c r="J12" s="25"/>
      <c r="K12" s="25"/>
      <c r="L12" s="25"/>
    </row>
    <row r="13" spans="1:12">
      <c r="A13" s="25"/>
      <c r="B13" s="26"/>
      <c r="C13" s="26"/>
      <c r="D13" s="25"/>
      <c r="E13" s="25"/>
      <c r="F13" s="25"/>
      <c r="G13" s="25"/>
      <c r="H13" s="25"/>
      <c r="I13" s="25"/>
      <c r="J13" s="25"/>
      <c r="K13" s="25"/>
      <c r="L13" s="25"/>
    </row>
    <row r="14" spans="1:12" ht="36">
      <c r="A14" s="120" t="s">
        <v>102</v>
      </c>
      <c r="B14" s="120"/>
      <c r="C14" s="120"/>
      <c r="D14" s="120"/>
      <c r="E14" s="120"/>
      <c r="F14" s="120"/>
      <c r="G14" s="120"/>
      <c r="H14" s="120"/>
      <c r="I14" s="120"/>
      <c r="J14" s="120"/>
      <c r="K14" s="120"/>
      <c r="L14" s="120"/>
    </row>
    <row r="15" spans="1:12">
      <c r="A15" s="25"/>
      <c r="B15" s="25"/>
      <c r="C15" s="25"/>
      <c r="D15" s="25"/>
      <c r="E15" s="25"/>
      <c r="F15" s="25"/>
      <c r="G15" s="25"/>
      <c r="H15" s="25"/>
      <c r="I15" s="25"/>
      <c r="J15" s="25"/>
      <c r="K15" s="25"/>
      <c r="L15" s="25"/>
    </row>
    <row r="16" spans="1:12">
      <c r="A16" s="25"/>
      <c r="B16" s="25"/>
      <c r="C16" s="25"/>
      <c r="D16" s="25"/>
      <c r="E16" s="25"/>
      <c r="F16" s="25"/>
      <c r="G16" s="25"/>
      <c r="H16" s="25"/>
      <c r="I16" s="25"/>
      <c r="J16" s="25"/>
      <c r="K16" s="25"/>
      <c r="L16" s="25"/>
    </row>
    <row r="17" spans="1:12" ht="21">
      <c r="A17" s="121" t="s">
        <v>1</v>
      </c>
      <c r="B17" s="121"/>
      <c r="C17" s="121"/>
      <c r="D17" s="121"/>
      <c r="E17" s="121"/>
      <c r="F17" s="121"/>
      <c r="G17" s="121"/>
      <c r="H17" s="121"/>
      <c r="I17" s="121"/>
      <c r="J17" s="121"/>
      <c r="K17" s="121"/>
      <c r="L17" s="121"/>
    </row>
    <row r="18" spans="1:12">
      <c r="A18" s="25"/>
      <c r="B18" s="25"/>
      <c r="C18" s="25"/>
      <c r="D18" s="25"/>
      <c r="E18" s="25"/>
      <c r="F18" s="25"/>
      <c r="G18" s="25"/>
      <c r="H18" s="25"/>
      <c r="I18" s="25"/>
      <c r="J18" s="25"/>
      <c r="K18" s="25"/>
      <c r="L18" s="25"/>
    </row>
    <row r="19" spans="1:12">
      <c r="A19" s="25"/>
      <c r="B19" s="25"/>
      <c r="C19" s="25"/>
      <c r="D19" s="25"/>
      <c r="E19" s="25"/>
      <c r="F19" s="25"/>
      <c r="G19" s="25"/>
      <c r="H19" s="25"/>
      <c r="I19" s="25"/>
      <c r="J19" s="25"/>
      <c r="K19" s="25"/>
      <c r="L19" s="25"/>
    </row>
    <row r="20" spans="1:12">
      <c r="A20" s="25"/>
      <c r="B20" s="25"/>
      <c r="C20" s="25"/>
      <c r="D20" s="25"/>
      <c r="E20" s="25"/>
      <c r="F20" s="25"/>
      <c r="G20" s="25"/>
      <c r="H20" s="25"/>
      <c r="I20" s="25"/>
      <c r="J20" s="25"/>
      <c r="K20" s="25"/>
      <c r="L20" s="25"/>
    </row>
    <row r="21" spans="1:12">
      <c r="A21" s="25"/>
      <c r="B21" s="25"/>
      <c r="C21" s="25"/>
      <c r="D21" s="25"/>
      <c r="E21" s="25"/>
      <c r="F21" s="25"/>
      <c r="G21" s="25"/>
      <c r="H21" s="25"/>
      <c r="I21" s="25"/>
      <c r="J21" s="25"/>
      <c r="K21" s="25"/>
      <c r="L21" s="25"/>
    </row>
    <row r="22" spans="1:12">
      <c r="A22" s="25"/>
      <c r="B22" s="25"/>
      <c r="C22" s="25"/>
      <c r="D22" s="25"/>
      <c r="E22" s="25"/>
      <c r="F22" s="25"/>
      <c r="G22" s="25"/>
      <c r="H22" s="25"/>
      <c r="I22" s="25"/>
      <c r="J22" s="25"/>
      <c r="K22" s="25"/>
      <c r="L22" s="25"/>
    </row>
    <row r="23" spans="1:12">
      <c r="A23" s="25"/>
      <c r="B23" s="25"/>
      <c r="C23" s="25"/>
      <c r="D23" s="25"/>
      <c r="E23" s="25"/>
      <c r="F23" s="25"/>
      <c r="G23" s="25"/>
      <c r="H23" s="25"/>
      <c r="I23" s="25"/>
      <c r="J23" s="25"/>
      <c r="K23" s="25"/>
      <c r="L23" s="25"/>
    </row>
    <row r="24" spans="1:12">
      <c r="A24" s="25"/>
      <c r="B24" s="25"/>
      <c r="C24" s="25"/>
      <c r="D24" s="25"/>
      <c r="E24" s="25"/>
      <c r="F24" s="25"/>
      <c r="G24" s="25"/>
      <c r="H24" s="25"/>
      <c r="I24" s="25"/>
      <c r="J24" s="25"/>
      <c r="K24" s="25"/>
      <c r="L24" s="25"/>
    </row>
    <row r="25" spans="1:12">
      <c r="A25" s="25"/>
      <c r="B25" s="25"/>
      <c r="C25" s="25"/>
      <c r="D25" s="25"/>
      <c r="E25" s="25"/>
      <c r="F25" s="25"/>
      <c r="G25" s="25"/>
      <c r="H25" s="25"/>
      <c r="I25" s="25"/>
      <c r="J25" s="25"/>
      <c r="K25" s="25"/>
      <c r="L25" s="25"/>
    </row>
    <row r="26" spans="1:12">
      <c r="A26" s="25"/>
      <c r="B26" s="25"/>
      <c r="C26" s="25"/>
      <c r="D26" s="25"/>
      <c r="E26" s="25"/>
      <c r="F26" s="25"/>
      <c r="G26" s="25"/>
      <c r="H26" s="25"/>
      <c r="I26" s="25"/>
      <c r="J26" s="25"/>
      <c r="K26" s="25"/>
      <c r="L26" s="25"/>
    </row>
    <row r="27" spans="1:12">
      <c r="A27" s="25"/>
      <c r="B27" s="25"/>
      <c r="C27" s="25"/>
      <c r="D27" s="25"/>
      <c r="E27" s="25"/>
      <c r="F27" s="25"/>
      <c r="G27" s="25"/>
      <c r="H27" s="25"/>
      <c r="I27" s="25"/>
      <c r="J27" s="25"/>
      <c r="K27" s="25"/>
      <c r="L27" s="25"/>
    </row>
    <row r="28" spans="1:12">
      <c r="A28" s="25"/>
      <c r="B28" s="25"/>
      <c r="C28" s="25"/>
      <c r="D28" s="25"/>
      <c r="E28" s="25"/>
      <c r="F28" s="25"/>
      <c r="G28" s="25"/>
      <c r="H28" s="25"/>
      <c r="I28" s="25"/>
      <c r="J28" s="25"/>
      <c r="K28" s="25"/>
      <c r="L28" s="25"/>
    </row>
    <row r="29" spans="1:12">
      <c r="A29" s="25"/>
      <c r="B29" s="25"/>
      <c r="C29" s="25"/>
      <c r="D29" s="25"/>
      <c r="E29" s="25"/>
      <c r="F29" s="25"/>
      <c r="G29" s="25"/>
      <c r="H29" s="25"/>
      <c r="I29" s="25"/>
      <c r="J29" s="25"/>
      <c r="K29" s="25"/>
      <c r="L29" s="25"/>
    </row>
    <row r="30" spans="1:12">
      <c r="A30" s="25"/>
      <c r="B30" s="25"/>
      <c r="C30" s="25"/>
      <c r="D30" s="25"/>
      <c r="E30" s="25"/>
      <c r="F30" s="25"/>
      <c r="G30" s="25"/>
      <c r="H30" s="25"/>
      <c r="I30" s="25"/>
      <c r="J30" s="25"/>
      <c r="K30" s="25"/>
      <c r="L30" s="25"/>
    </row>
    <row r="31" spans="1:12">
      <c r="A31" s="25"/>
      <c r="B31" s="25"/>
      <c r="C31" s="25"/>
      <c r="D31" s="25"/>
      <c r="E31" s="25"/>
      <c r="F31" s="25"/>
      <c r="G31" s="25"/>
      <c r="H31" s="25"/>
      <c r="I31" s="25"/>
      <c r="J31" s="25"/>
      <c r="K31" s="25"/>
      <c r="L31" s="25"/>
    </row>
    <row r="32" spans="1:12">
      <c r="A32" s="25"/>
      <c r="B32" s="25"/>
      <c r="C32" s="25"/>
      <c r="D32" s="25"/>
      <c r="E32" s="25"/>
      <c r="F32" s="25"/>
      <c r="G32" s="25"/>
      <c r="H32" s="25"/>
      <c r="I32" s="25"/>
      <c r="J32" s="25"/>
      <c r="K32" s="25"/>
      <c r="L32" s="25"/>
    </row>
    <row r="33" spans="1:12">
      <c r="A33" s="25"/>
      <c r="B33" s="25"/>
      <c r="C33" s="25"/>
      <c r="D33" s="25"/>
      <c r="E33" s="25"/>
      <c r="F33" s="25"/>
      <c r="G33" s="25"/>
      <c r="H33" s="25"/>
      <c r="I33" s="25"/>
      <c r="J33" s="25"/>
      <c r="K33" s="25"/>
      <c r="L33" s="25"/>
    </row>
    <row r="34" spans="1:12">
      <c r="A34" s="25"/>
      <c r="B34" s="25"/>
      <c r="C34" s="25"/>
      <c r="D34" s="25"/>
      <c r="E34" s="25"/>
      <c r="F34" s="25"/>
      <c r="G34" s="25"/>
      <c r="H34" s="25"/>
      <c r="I34" s="25"/>
      <c r="J34" s="25"/>
      <c r="K34" s="25"/>
      <c r="L34" s="25"/>
    </row>
    <row r="35" spans="1:12">
      <c r="A35" s="25"/>
      <c r="B35" s="25"/>
      <c r="C35" s="25"/>
      <c r="D35" s="25"/>
      <c r="E35" s="25"/>
      <c r="F35" s="25"/>
      <c r="G35" s="25"/>
      <c r="H35" s="25"/>
      <c r="I35" s="25"/>
      <c r="J35" s="25"/>
      <c r="K35" s="25"/>
      <c r="L35" s="25"/>
    </row>
    <row r="36" spans="1:12">
      <c r="A36" s="25"/>
      <c r="B36" s="25"/>
      <c r="C36" s="25"/>
      <c r="D36" s="25"/>
      <c r="E36" s="25"/>
      <c r="F36" s="25"/>
      <c r="G36" s="25"/>
      <c r="H36" s="25"/>
      <c r="I36" s="25"/>
      <c r="J36" s="25"/>
      <c r="K36" s="25"/>
      <c r="L36" s="25"/>
    </row>
    <row r="37" spans="1:12">
      <c r="A37" s="25"/>
      <c r="B37" s="25"/>
      <c r="C37" s="25"/>
      <c r="D37" s="25"/>
      <c r="E37" s="25"/>
      <c r="F37" s="25"/>
      <c r="G37" s="25"/>
      <c r="H37" s="25"/>
      <c r="I37" s="25"/>
      <c r="J37" s="25"/>
      <c r="K37" s="25"/>
      <c r="L37" s="25"/>
    </row>
    <row r="38" spans="1:12">
      <c r="A38" s="25"/>
      <c r="B38" s="25"/>
      <c r="C38" s="25"/>
      <c r="D38" s="25"/>
      <c r="E38" s="25"/>
      <c r="F38" s="25"/>
      <c r="G38" s="25"/>
      <c r="H38" s="25"/>
      <c r="I38" s="25"/>
      <c r="J38" s="25"/>
      <c r="K38" s="25"/>
      <c r="L38" s="25"/>
    </row>
    <row r="39" spans="1:12">
      <c r="A39" s="25"/>
      <c r="B39" s="25"/>
      <c r="C39" s="25"/>
      <c r="D39" s="25"/>
      <c r="E39" s="25"/>
      <c r="F39" s="25"/>
      <c r="G39" s="25"/>
      <c r="H39" s="25"/>
      <c r="I39" s="25"/>
      <c r="J39" s="25"/>
      <c r="K39" s="25"/>
      <c r="L39" s="25"/>
    </row>
    <row r="40" spans="1:12">
      <c r="A40" s="25"/>
      <c r="B40" s="25"/>
      <c r="C40" s="25"/>
      <c r="D40" s="25"/>
      <c r="E40" s="25"/>
      <c r="F40" s="25"/>
      <c r="G40" s="25"/>
      <c r="H40" s="25"/>
      <c r="I40" s="25"/>
      <c r="J40" s="25"/>
      <c r="K40" s="25"/>
      <c r="L40" s="25"/>
    </row>
    <row r="41" spans="1:12">
      <c r="A41" s="25"/>
      <c r="B41" s="25"/>
      <c r="C41" s="25"/>
      <c r="D41" s="25"/>
      <c r="E41" s="25"/>
      <c r="F41" s="25"/>
      <c r="G41" s="25"/>
      <c r="H41" s="25"/>
      <c r="I41" s="25"/>
      <c r="J41" s="25"/>
      <c r="K41" s="25"/>
      <c r="L41" s="25"/>
    </row>
    <row r="42" spans="1:12">
      <c r="A42" s="25"/>
      <c r="B42" s="25"/>
      <c r="C42" s="25"/>
      <c r="D42" s="25"/>
      <c r="E42" s="25"/>
      <c r="F42" s="25"/>
      <c r="G42" s="25"/>
      <c r="H42" s="25"/>
      <c r="I42" s="25"/>
      <c r="J42" s="25"/>
      <c r="K42" s="25"/>
      <c r="L42" s="25"/>
    </row>
    <row r="43" spans="1:12">
      <c r="A43" s="25"/>
      <c r="B43" s="25"/>
      <c r="C43" s="25"/>
      <c r="D43" s="25"/>
      <c r="E43" s="25"/>
      <c r="F43" s="25"/>
      <c r="G43" s="25"/>
      <c r="H43" s="25"/>
      <c r="I43" s="25"/>
      <c r="J43" s="25"/>
      <c r="K43" s="25"/>
      <c r="L43" s="25"/>
    </row>
    <row r="44" spans="1:12">
      <c r="A44" s="25"/>
      <c r="B44" s="25"/>
      <c r="C44" s="25"/>
      <c r="D44" s="25"/>
      <c r="E44" s="25"/>
      <c r="F44" s="25"/>
      <c r="G44" s="25"/>
      <c r="H44" s="25"/>
      <c r="I44" s="25"/>
      <c r="J44" s="25"/>
      <c r="K44" s="25"/>
      <c r="L44" s="25"/>
    </row>
    <row r="45" spans="1:12">
      <c r="A45" s="25"/>
      <c r="B45" s="25"/>
      <c r="C45" s="25"/>
      <c r="D45" s="25"/>
      <c r="E45" s="25"/>
      <c r="F45" s="25"/>
      <c r="G45" s="25"/>
      <c r="H45" s="25"/>
      <c r="I45" s="25"/>
      <c r="J45" s="25"/>
      <c r="K45" s="25"/>
      <c r="L45" s="25"/>
    </row>
    <row r="46" spans="1:12">
      <c r="A46" s="25"/>
      <c r="B46" s="25"/>
      <c r="C46" s="25"/>
      <c r="D46" s="25"/>
      <c r="E46" s="25"/>
      <c r="F46" s="25"/>
      <c r="G46" s="25"/>
      <c r="H46" s="25"/>
      <c r="I46" s="25"/>
      <c r="J46" s="25"/>
      <c r="K46" s="25"/>
      <c r="L46" s="25"/>
    </row>
    <row r="47" spans="1:12">
      <c r="A47" s="25"/>
      <c r="B47" s="25"/>
      <c r="C47" s="25"/>
      <c r="D47" s="25"/>
      <c r="E47" s="25"/>
      <c r="F47" s="25"/>
      <c r="G47" s="25"/>
      <c r="H47" s="25"/>
      <c r="I47" s="25"/>
      <c r="J47" s="25"/>
      <c r="K47" s="25"/>
      <c r="L47" s="25"/>
    </row>
    <row r="48" spans="1:12">
      <c r="A48" s="25"/>
      <c r="B48" s="25"/>
      <c r="C48" s="25"/>
      <c r="D48" s="25"/>
      <c r="E48" s="25"/>
      <c r="F48" s="25"/>
      <c r="G48" s="25"/>
      <c r="H48" s="25"/>
      <c r="I48" s="25"/>
      <c r="J48" s="25"/>
      <c r="K48" s="25"/>
      <c r="L48" s="25"/>
    </row>
    <row r="49" spans="1:12">
      <c r="A49" s="25"/>
      <c r="B49" s="25"/>
      <c r="C49" s="25"/>
      <c r="D49" s="25"/>
      <c r="E49" s="25"/>
      <c r="F49" s="25"/>
      <c r="G49" s="25"/>
      <c r="H49" s="25"/>
      <c r="I49" s="25"/>
      <c r="J49" s="25"/>
      <c r="K49" s="25"/>
      <c r="L49" s="25"/>
    </row>
    <row r="50" spans="1:12">
      <c r="A50" s="25"/>
      <c r="B50" s="25"/>
      <c r="C50" s="25"/>
      <c r="D50" s="25"/>
      <c r="E50" s="25"/>
      <c r="F50" s="25"/>
      <c r="G50" s="25"/>
      <c r="H50" s="25"/>
      <c r="I50" s="25"/>
      <c r="J50" s="25"/>
      <c r="K50" s="25"/>
      <c r="L50" s="25"/>
    </row>
    <row r="51" spans="1:12">
      <c r="A51" s="25"/>
      <c r="B51" s="25"/>
      <c r="C51" s="25"/>
      <c r="D51" s="25"/>
      <c r="E51" s="25"/>
      <c r="F51" s="25"/>
      <c r="G51" s="25"/>
      <c r="H51" s="25"/>
      <c r="I51" s="25"/>
      <c r="J51" s="25"/>
      <c r="K51" s="25"/>
      <c r="L51" s="25"/>
    </row>
    <row r="52" spans="1:12">
      <c r="A52" s="25"/>
      <c r="B52" s="25"/>
      <c r="C52" s="25"/>
      <c r="D52" s="25"/>
      <c r="E52" s="25"/>
      <c r="F52" s="25"/>
      <c r="G52" s="25"/>
      <c r="H52" s="25"/>
      <c r="I52" s="25"/>
      <c r="J52" s="25"/>
      <c r="K52" s="25"/>
      <c r="L52" s="25"/>
    </row>
    <row r="53" spans="1:12">
      <c r="A53" s="25"/>
      <c r="B53" s="25"/>
      <c r="C53" s="25"/>
      <c r="D53" s="25"/>
      <c r="E53" s="25"/>
      <c r="F53" s="25"/>
      <c r="G53" s="25"/>
      <c r="H53" s="25"/>
      <c r="I53" s="25"/>
      <c r="J53" s="25"/>
      <c r="K53" s="25"/>
      <c r="L53" s="25"/>
    </row>
    <row r="54" spans="1:12">
      <c r="A54" s="25"/>
      <c r="B54" s="25"/>
      <c r="C54" s="25"/>
      <c r="D54" s="25"/>
      <c r="E54" s="25"/>
      <c r="F54" s="25"/>
      <c r="G54" s="25"/>
      <c r="H54" s="25"/>
      <c r="I54" s="25"/>
      <c r="J54" s="25"/>
      <c r="K54" s="25"/>
      <c r="L54" s="25"/>
    </row>
    <row r="55" spans="1:12">
      <c r="A55" s="25"/>
      <c r="B55" s="25"/>
      <c r="C55" s="25"/>
      <c r="D55" s="25"/>
      <c r="E55" s="25"/>
      <c r="F55" s="25"/>
      <c r="G55" s="25"/>
      <c r="H55" s="25"/>
      <c r="I55" s="25"/>
      <c r="J55" s="25"/>
      <c r="K55" s="25"/>
      <c r="L55" s="25"/>
    </row>
  </sheetData>
  <mergeCells count="3">
    <mergeCell ref="A11:L11"/>
    <mergeCell ref="A14:L14"/>
    <mergeCell ref="A17:L17"/>
  </mergeCells>
  <pageMargins left="0.7" right="0.7" top="0.75" bottom="0.75" header="0.3" footer="0.3"/>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3552-A85C-482A-B24C-2EB15A5F9CED}">
  <sheetPr>
    <pageSetUpPr fitToPage="1"/>
  </sheetPr>
  <dimension ref="A1:P55"/>
  <sheetViews>
    <sheetView showGridLines="0" zoomScaleNormal="100" workbookViewId="0">
      <selection activeCell="B24" sqref="B24"/>
    </sheetView>
  </sheetViews>
  <sheetFormatPr baseColWidth="10" defaultColWidth="11.42578125" defaultRowHeight="15"/>
  <cols>
    <col min="1" max="1" width="60.28515625" style="19" customWidth="1"/>
    <col min="2" max="2" width="148.140625" style="19" customWidth="1"/>
    <col min="3" max="16" width="11.42578125" style="6"/>
    <col min="17" max="16384" width="11.42578125" style="19"/>
  </cols>
  <sheetData>
    <row r="1" spans="1:16" ht="18.75">
      <c r="A1" s="29" t="s">
        <v>3</v>
      </c>
    </row>
    <row r="2" spans="1:16" s="31" customFormat="1" ht="82.5" customHeight="1">
      <c r="A2" s="122" t="s">
        <v>4</v>
      </c>
      <c r="B2" s="122"/>
      <c r="C2" s="30"/>
      <c r="D2" s="20"/>
      <c r="E2" s="20"/>
      <c r="F2" s="20"/>
      <c r="G2" s="20"/>
      <c r="H2" s="20"/>
      <c r="I2" s="20"/>
      <c r="J2" s="20"/>
      <c r="K2" s="20"/>
      <c r="L2" s="20"/>
      <c r="M2" s="20"/>
      <c r="N2" s="20"/>
      <c r="O2" s="20"/>
      <c r="P2" s="20"/>
    </row>
    <row r="3" spans="1:16" s="31" customFormat="1" ht="7.5" customHeight="1" thickBot="1">
      <c r="A3" s="32"/>
      <c r="B3" s="33"/>
      <c r="C3" s="30"/>
      <c r="D3" s="20"/>
      <c r="E3" s="20"/>
      <c r="F3" s="20"/>
      <c r="G3" s="20"/>
      <c r="H3" s="20"/>
      <c r="I3" s="20"/>
      <c r="J3" s="20"/>
      <c r="K3" s="20"/>
      <c r="L3" s="20"/>
      <c r="M3" s="20"/>
      <c r="N3" s="20"/>
      <c r="O3" s="20"/>
      <c r="P3" s="20"/>
    </row>
    <row r="4" spans="1:16" ht="36.75" customHeight="1" thickBot="1">
      <c r="A4" s="115" t="s">
        <v>5</v>
      </c>
      <c r="B4" s="116" t="s">
        <v>6</v>
      </c>
    </row>
    <row r="5" spans="1:16" ht="22.5" customHeight="1">
      <c r="A5" s="34" t="s">
        <v>7</v>
      </c>
      <c r="B5" s="35"/>
    </row>
    <row r="6" spans="1:16" ht="46.5" customHeight="1">
      <c r="A6" s="111" t="s">
        <v>8</v>
      </c>
      <c r="B6" s="112" t="s">
        <v>9</v>
      </c>
      <c r="C6" s="36"/>
    </row>
    <row r="7" spans="1:16" ht="21.75" customHeight="1">
      <c r="A7" s="37" t="s">
        <v>10</v>
      </c>
      <c r="B7" s="38" t="s">
        <v>11</v>
      </c>
      <c r="C7" s="36"/>
    </row>
    <row r="8" spans="1:16" ht="30">
      <c r="A8" s="111" t="s">
        <v>54</v>
      </c>
      <c r="B8" s="112" t="s">
        <v>111</v>
      </c>
      <c r="C8" s="36"/>
    </row>
    <row r="9" spans="1:16" ht="21.75" customHeight="1">
      <c r="A9" s="37" t="s">
        <v>13</v>
      </c>
      <c r="B9" s="38" t="s">
        <v>14</v>
      </c>
      <c r="C9" s="36"/>
    </row>
    <row r="10" spans="1:16" ht="45">
      <c r="A10" s="117" t="s">
        <v>15</v>
      </c>
      <c r="B10" s="112" t="s">
        <v>16</v>
      </c>
      <c r="C10" s="36"/>
    </row>
    <row r="11" spans="1:16" ht="47.25" customHeight="1">
      <c r="A11" s="118" t="s">
        <v>17</v>
      </c>
      <c r="B11" s="38" t="s">
        <v>18</v>
      </c>
      <c r="C11" s="36"/>
    </row>
    <row r="12" spans="1:16" ht="22.5" customHeight="1">
      <c r="A12" s="34" t="s">
        <v>19</v>
      </c>
      <c r="B12" s="35"/>
    </row>
    <row r="13" spans="1:16" ht="33" customHeight="1">
      <c r="A13" s="113" t="s">
        <v>20</v>
      </c>
      <c r="B13" s="114" t="s">
        <v>21</v>
      </c>
      <c r="C13" s="36"/>
    </row>
    <row r="14" spans="1:16" ht="33" customHeight="1">
      <c r="A14" s="39" t="s">
        <v>22</v>
      </c>
      <c r="B14" s="33" t="s">
        <v>23</v>
      </c>
      <c r="C14" s="36"/>
    </row>
    <row r="15" spans="1:16">
      <c r="A15" s="113" t="s">
        <v>24</v>
      </c>
      <c r="B15" s="114" t="s">
        <v>25</v>
      </c>
      <c r="C15" s="36"/>
    </row>
    <row r="16" spans="1:16" ht="24" customHeight="1">
      <c r="A16" s="34" t="s">
        <v>26</v>
      </c>
      <c r="B16" s="35"/>
    </row>
    <row r="17" spans="1:3" ht="62.25" customHeight="1">
      <c r="A17" t="s">
        <v>27</v>
      </c>
      <c r="B17" s="32" t="s">
        <v>112</v>
      </c>
      <c r="C17" s="36"/>
    </row>
    <row r="18" spans="1:3" ht="45">
      <c r="A18" s="113" t="s">
        <v>28</v>
      </c>
      <c r="B18" s="114" t="s">
        <v>113</v>
      </c>
      <c r="C18" s="36"/>
    </row>
    <row r="19" spans="1:3" ht="49.5" customHeight="1">
      <c r="A19" s="39" t="s">
        <v>29</v>
      </c>
      <c r="B19" s="33" t="s">
        <v>114</v>
      </c>
      <c r="C19" s="36"/>
    </row>
    <row r="20" spans="1:3" ht="22.5" customHeight="1">
      <c r="A20" s="34" t="s">
        <v>30</v>
      </c>
      <c r="B20" s="35"/>
    </row>
    <row r="21" spans="1:3" ht="33" customHeight="1">
      <c r="A21" s="111" t="s">
        <v>31</v>
      </c>
      <c r="B21" s="112" t="s">
        <v>32</v>
      </c>
      <c r="C21" s="36"/>
    </row>
    <row r="22" spans="1:3" ht="33" customHeight="1">
      <c r="A22" s="37" t="s">
        <v>33</v>
      </c>
      <c r="B22" s="38" t="s">
        <v>34</v>
      </c>
      <c r="C22" s="36"/>
    </row>
    <row r="23" spans="1:3" ht="33" customHeight="1">
      <c r="A23" s="111" t="s">
        <v>35</v>
      </c>
      <c r="B23" s="112" t="s">
        <v>36</v>
      </c>
      <c r="C23" s="36"/>
    </row>
    <row r="24" spans="1:3" ht="24.75" customHeight="1">
      <c r="A24" s="35"/>
      <c r="B24" s="35"/>
    </row>
    <row r="25" spans="1:3" ht="24.75" customHeight="1">
      <c r="A25" s="35"/>
      <c r="B25" s="35"/>
    </row>
    <row r="26" spans="1:3" ht="24.75" customHeight="1">
      <c r="A26" s="35"/>
      <c r="B26" s="35"/>
    </row>
    <row r="27" spans="1:3" ht="24.75" customHeight="1">
      <c r="A27" s="35"/>
      <c r="B27" s="35"/>
    </row>
    <row r="28" spans="1:3" ht="24.75" customHeight="1">
      <c r="A28" s="35"/>
      <c r="B28" s="35"/>
    </row>
    <row r="29" spans="1:3" ht="24.75" customHeight="1">
      <c r="A29" s="35"/>
      <c r="B29" s="35"/>
    </row>
    <row r="30" spans="1:3" ht="24.75" customHeight="1">
      <c r="A30" s="35"/>
      <c r="B30" s="35"/>
    </row>
    <row r="31" spans="1:3" ht="24.75" customHeight="1">
      <c r="A31" s="35"/>
      <c r="B31" s="35"/>
    </row>
    <row r="32" spans="1:3" ht="24.75" customHeight="1">
      <c r="A32" s="35"/>
      <c r="B32" s="35"/>
    </row>
    <row r="33" spans="1:2" ht="24.75" customHeight="1">
      <c r="A33" s="35"/>
      <c r="B33" s="35"/>
    </row>
    <row r="34" spans="1:2" ht="24.75" customHeight="1">
      <c r="A34" s="35"/>
      <c r="B34" s="35"/>
    </row>
    <row r="35" spans="1:2" ht="24.75" customHeight="1">
      <c r="A35" s="35"/>
      <c r="B35" s="35"/>
    </row>
    <row r="36" spans="1:2" ht="24.75" customHeight="1">
      <c r="A36" s="35"/>
      <c r="B36" s="35"/>
    </row>
    <row r="37" spans="1:2" ht="24.75" customHeight="1">
      <c r="A37" s="35"/>
      <c r="B37" s="35"/>
    </row>
    <row r="38" spans="1:2" ht="24.75" customHeight="1">
      <c r="A38" s="35"/>
      <c r="B38" s="35"/>
    </row>
    <row r="39" spans="1:2" ht="24.75" customHeight="1">
      <c r="A39" s="35"/>
      <c r="B39" s="35"/>
    </row>
    <row r="40" spans="1:2" ht="24.75" customHeight="1">
      <c r="A40" s="35"/>
      <c r="B40" s="35"/>
    </row>
    <row r="41" spans="1:2" ht="24.75" customHeight="1">
      <c r="A41" s="35"/>
      <c r="B41" s="35"/>
    </row>
    <row r="42" spans="1:2" ht="24.75" customHeight="1">
      <c r="A42" s="35"/>
      <c r="B42" s="35"/>
    </row>
    <row r="43" spans="1:2" ht="24.75" customHeight="1">
      <c r="A43" s="35"/>
      <c r="B43" s="35"/>
    </row>
    <row r="44" spans="1:2" ht="24.75" customHeight="1">
      <c r="A44" s="35"/>
      <c r="B44" s="35"/>
    </row>
    <row r="45" spans="1:2" ht="24.75" customHeight="1">
      <c r="A45" s="35"/>
      <c r="B45" s="35"/>
    </row>
    <row r="46" spans="1:2" ht="24.75" customHeight="1">
      <c r="A46" s="35"/>
      <c r="B46" s="35"/>
    </row>
    <row r="47" spans="1:2" ht="24.75" customHeight="1">
      <c r="A47" s="35"/>
      <c r="B47" s="35"/>
    </row>
    <row r="48" spans="1:2" ht="24.75" customHeight="1">
      <c r="A48" s="35"/>
      <c r="B48" s="35"/>
    </row>
    <row r="49" spans="1:2" ht="24.75" customHeight="1">
      <c r="A49" s="35"/>
      <c r="B49" s="35"/>
    </row>
    <row r="50" spans="1:2" ht="24.75" customHeight="1">
      <c r="A50" s="35"/>
      <c r="B50" s="35"/>
    </row>
    <row r="51" spans="1:2" ht="24.75" customHeight="1">
      <c r="A51" s="35"/>
      <c r="B51" s="35"/>
    </row>
    <row r="52" spans="1:2" ht="24.75" customHeight="1">
      <c r="A52" s="35"/>
      <c r="B52" s="35"/>
    </row>
    <row r="53" spans="1:2" ht="24.75" customHeight="1">
      <c r="A53" s="35"/>
      <c r="B53" s="35"/>
    </row>
    <row r="54" spans="1:2" ht="24.75" customHeight="1">
      <c r="A54" s="35"/>
      <c r="B54" s="35"/>
    </row>
    <row r="55" spans="1:2" ht="24.75" customHeight="1">
      <c r="A55" s="35"/>
      <c r="B55" s="35"/>
    </row>
  </sheetData>
  <mergeCells count="1">
    <mergeCell ref="A2:B2"/>
  </mergeCell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A4EF-534A-4694-88DE-478C8F805628}">
  <dimension ref="A1:AL1048547"/>
  <sheetViews>
    <sheetView showGridLines="0" topLeftCell="A37" zoomScaleNormal="100" workbookViewId="0">
      <selection activeCell="O20" sqref="O20"/>
    </sheetView>
  </sheetViews>
  <sheetFormatPr baseColWidth="10" defaultColWidth="11.42578125" defaultRowHeight="15"/>
  <cols>
    <col min="1" max="1" width="93.7109375" customWidth="1"/>
    <col min="2" max="2" width="17.85546875" bestFit="1" customWidth="1"/>
    <col min="3" max="3" width="15.42578125" style="40" bestFit="1" customWidth="1"/>
    <col min="4" max="4" width="14.28515625" customWidth="1"/>
    <col min="5" max="5" width="16.28515625" style="40" bestFit="1" customWidth="1"/>
    <col min="6" max="7" width="15.42578125" customWidth="1"/>
    <col min="8" max="8" width="6.42578125" customWidth="1"/>
    <col min="9" max="9" width="15.42578125" customWidth="1"/>
    <col min="10" max="10" width="20.85546875" bestFit="1" customWidth="1"/>
    <col min="11" max="11" width="18.7109375" bestFit="1" customWidth="1"/>
    <col min="12" max="21" width="13.7109375" bestFit="1" customWidth="1"/>
    <col min="22" max="23" width="13.7109375" style="65" bestFit="1" customWidth="1"/>
    <col min="24" max="24" width="13.7109375" bestFit="1" customWidth="1"/>
    <col min="25" max="28" width="13.7109375" style="65" bestFit="1" customWidth="1"/>
    <col min="29" max="29" width="14.7109375" style="19" bestFit="1" customWidth="1"/>
    <col min="30" max="30" width="9" style="19" bestFit="1" customWidth="1"/>
    <col min="31" max="31" width="10.140625" style="19" bestFit="1" customWidth="1"/>
    <col min="32" max="32" width="9" style="19" bestFit="1" customWidth="1"/>
    <col min="33" max="33" width="10.140625" style="19" bestFit="1" customWidth="1"/>
    <col min="34" max="34" width="9" style="19" bestFit="1" customWidth="1"/>
    <col min="35" max="35" width="10.140625" style="19" bestFit="1" customWidth="1"/>
    <col min="36" max="36" width="9" style="19" bestFit="1" customWidth="1"/>
  </cols>
  <sheetData>
    <row r="1" spans="1:38">
      <c r="A1" s="82"/>
      <c r="B1" s="82"/>
      <c r="C1" s="110"/>
      <c r="D1" s="82"/>
      <c r="E1" s="110"/>
      <c r="F1" s="82"/>
    </row>
    <row r="2" spans="1:38">
      <c r="A2" s="13" t="s">
        <v>37</v>
      </c>
      <c r="B2" s="82"/>
      <c r="C2" s="83"/>
      <c r="D2" s="123" t="s">
        <v>38</v>
      </c>
      <c r="E2" s="123"/>
      <c r="F2" s="84" t="s">
        <v>39</v>
      </c>
      <c r="G2" s="5"/>
      <c r="H2" s="5"/>
      <c r="I2" s="5"/>
      <c r="J2" s="5"/>
      <c r="K2" s="5"/>
      <c r="L2" s="5"/>
    </row>
    <row r="3" spans="1:38">
      <c r="A3" s="17"/>
      <c r="B3" s="84" t="s" vm="17">
        <v>40</v>
      </c>
      <c r="C3" s="87" t="s" vm="2">
        <v>41</v>
      </c>
      <c r="D3" s="84" t="s" vm="21">
        <v>42</v>
      </c>
      <c r="E3" s="85" t="s" vm="1">
        <v>43</v>
      </c>
      <c r="F3" s="86" t="s" vm="1">
        <v>43</v>
      </c>
      <c r="V3" s="60"/>
      <c r="W3" s="66"/>
      <c r="Y3" s="66"/>
      <c r="Z3" s="60"/>
      <c r="AA3" s="66"/>
      <c r="AB3" s="66"/>
      <c r="AC3" s="59"/>
      <c r="AD3" s="67"/>
      <c r="AE3" s="59"/>
      <c r="AF3" s="67"/>
      <c r="AG3" s="68"/>
      <c r="AH3" s="69"/>
      <c r="AI3" s="59"/>
      <c r="AJ3" s="59"/>
    </row>
    <row r="4" spans="1:38">
      <c r="A4" s="3" t="s" vm="11">
        <v>44</v>
      </c>
      <c r="B4" s="58">
        <v>881.13285850051113</v>
      </c>
      <c r="C4" s="58">
        <v>752.84216703993843</v>
      </c>
      <c r="D4" s="108">
        <v>881.13285850015291</v>
      </c>
      <c r="E4" s="58">
        <v>752.84216704007702</v>
      </c>
      <c r="F4" s="58">
        <v>3377.5859158201206</v>
      </c>
      <c r="O4" s="10"/>
      <c r="P4" s="10"/>
      <c r="Q4" s="10"/>
      <c r="R4" s="10"/>
      <c r="S4" s="10"/>
      <c r="T4" s="10"/>
      <c r="V4" s="10"/>
      <c r="W4" s="10"/>
      <c r="Y4" s="10"/>
      <c r="Z4" s="10"/>
      <c r="AA4" s="10"/>
      <c r="AB4" s="10"/>
      <c r="AC4" s="44"/>
      <c r="AD4" s="44"/>
      <c r="AE4" s="44"/>
      <c r="AF4" s="44"/>
      <c r="AG4" s="44"/>
      <c r="AH4" s="44"/>
      <c r="AI4" s="44"/>
      <c r="AJ4" s="44"/>
    </row>
    <row r="5" spans="1:38">
      <c r="A5" t="s" vm="12">
        <v>45</v>
      </c>
      <c r="B5" s="9">
        <v>35.409125000000003</v>
      </c>
      <c r="C5" s="9">
        <v>19.328108350000001</v>
      </c>
      <c r="D5" s="10">
        <v>35.40912500000001</v>
      </c>
      <c r="E5" s="9">
        <v>19.328108350000015</v>
      </c>
      <c r="F5" s="9">
        <v>84.994121300000032</v>
      </c>
      <c r="O5" s="10"/>
      <c r="P5" s="10"/>
      <c r="Q5" s="10"/>
      <c r="R5" s="10"/>
      <c r="S5" s="10"/>
      <c r="T5" s="10"/>
      <c r="V5" s="10"/>
      <c r="W5" s="10"/>
      <c r="Y5" s="10"/>
      <c r="Z5" s="10"/>
      <c r="AA5" s="10"/>
      <c r="AB5" s="10"/>
      <c r="AC5" s="55"/>
      <c r="AD5" s="55"/>
      <c r="AE5" s="55"/>
      <c r="AF5" s="55"/>
      <c r="AG5" s="55"/>
      <c r="AH5" s="44"/>
      <c r="AI5" s="8"/>
      <c r="AJ5" s="10"/>
    </row>
    <row r="6" spans="1:38">
      <c r="A6" s="6" t="s">
        <v>46</v>
      </c>
      <c r="B6" s="9">
        <f>+B4-B5</f>
        <v>845.72373350051112</v>
      </c>
      <c r="C6" s="9">
        <f>C4-C5</f>
        <v>733.51405868993845</v>
      </c>
      <c r="D6" s="10">
        <f>+D4-D5</f>
        <v>845.72373350015289</v>
      </c>
      <c r="E6" s="8">
        <f t="shared" ref="E6:F6" si="0">+E4-E5</f>
        <v>733.51405869007704</v>
      </c>
      <c r="F6" s="8">
        <f t="shared" si="0"/>
        <v>3292.5917945201204</v>
      </c>
      <c r="G6" s="6"/>
      <c r="H6" s="6"/>
      <c r="I6" s="6"/>
      <c r="J6" s="6"/>
      <c r="K6" s="6"/>
      <c r="L6" s="6"/>
      <c r="O6" s="10"/>
      <c r="P6" s="10"/>
      <c r="Q6" s="10"/>
      <c r="R6" s="10"/>
      <c r="S6" s="10"/>
      <c r="T6" s="10"/>
      <c r="V6" s="8"/>
      <c r="W6" s="10"/>
      <c r="Y6" s="10"/>
      <c r="Z6" s="10"/>
      <c r="AA6" s="10"/>
      <c r="AB6" s="10"/>
      <c r="AC6" s="55"/>
      <c r="AD6" s="44"/>
      <c r="AE6" s="55"/>
      <c r="AF6" s="44"/>
      <c r="AG6" s="55"/>
      <c r="AH6" s="44"/>
      <c r="AI6" s="55"/>
      <c r="AJ6" s="55"/>
    </row>
    <row r="7" spans="1:38">
      <c r="B7" s="9"/>
      <c r="C7" s="57"/>
      <c r="D7" s="10"/>
      <c r="E7"/>
      <c r="O7" s="10"/>
      <c r="P7" s="10"/>
      <c r="Q7" s="10"/>
      <c r="R7" s="10"/>
      <c r="S7" s="10"/>
      <c r="T7" s="10"/>
      <c r="V7"/>
      <c r="W7" s="10"/>
      <c r="Y7" s="60"/>
      <c r="Z7" s="60"/>
      <c r="AA7" s="60"/>
      <c r="AB7" s="60"/>
    </row>
    <row r="8" spans="1:38">
      <c r="A8" t="s" vm="13">
        <v>47</v>
      </c>
      <c r="B8" s="1">
        <v>29911.888292840016</v>
      </c>
      <c r="C8" s="1">
        <v>28015.807558380035</v>
      </c>
      <c r="D8" s="11">
        <v>29911.888292840016</v>
      </c>
      <c r="E8" s="1">
        <v>28015.807558380035</v>
      </c>
      <c r="F8" s="1">
        <v>28888.99900485004</v>
      </c>
      <c r="O8" s="10"/>
      <c r="P8" s="10"/>
      <c r="Q8" s="10"/>
      <c r="R8" s="10"/>
      <c r="S8" s="10"/>
      <c r="T8" s="10"/>
      <c r="V8" s="10"/>
      <c r="W8" s="10"/>
      <c r="Y8" s="10"/>
      <c r="Z8" s="10"/>
      <c r="AA8" s="10"/>
      <c r="AB8" s="10"/>
      <c r="AC8" s="44"/>
      <c r="AD8" s="44"/>
      <c r="AE8" s="44"/>
      <c r="AF8" s="44"/>
      <c r="AG8" s="44"/>
      <c r="AH8" s="44"/>
      <c r="AI8" s="44"/>
      <c r="AJ8" s="44"/>
    </row>
    <row r="9" spans="1:38">
      <c r="A9" t="s" vm="8">
        <v>48</v>
      </c>
      <c r="B9" s="1">
        <v>2100</v>
      </c>
      <c r="C9" s="1">
        <v>1850</v>
      </c>
      <c r="D9" s="11">
        <v>2100</v>
      </c>
      <c r="E9" s="1">
        <v>1850</v>
      </c>
      <c r="F9" s="1">
        <v>1700</v>
      </c>
      <c r="O9" s="10"/>
      <c r="P9" s="10"/>
      <c r="Q9" s="10"/>
      <c r="R9" s="10"/>
      <c r="S9" s="10"/>
      <c r="T9" s="10"/>
      <c r="V9" s="10"/>
      <c r="W9" s="10"/>
      <c r="Y9" s="10"/>
      <c r="Z9" s="10"/>
      <c r="AA9" s="10"/>
      <c r="AB9" s="10"/>
      <c r="AC9" s="44"/>
      <c r="AD9" s="44"/>
      <c r="AE9" s="44"/>
      <c r="AF9" s="44"/>
      <c r="AG9" s="44"/>
      <c r="AH9" s="44"/>
      <c r="AI9" s="44"/>
      <c r="AJ9" s="44"/>
    </row>
    <row r="10" spans="1:38">
      <c r="A10" s="3" t="s">
        <v>49</v>
      </c>
      <c r="B10" s="58">
        <f>+B8-B9</f>
        <v>27811.888292840016</v>
      </c>
      <c r="C10" s="58">
        <f>C8-C9</f>
        <v>26165.807558380035</v>
      </c>
      <c r="D10" s="108">
        <f>+D8-D9</f>
        <v>27811.888292840016</v>
      </c>
      <c r="E10" s="56">
        <f>+E8-E9</f>
        <v>26165.807558380035</v>
      </c>
      <c r="F10" s="56">
        <f>+F8-F9</f>
        <v>27188.99900485004</v>
      </c>
      <c r="O10" s="10"/>
      <c r="P10" s="10"/>
      <c r="Q10" s="10"/>
      <c r="R10" s="10"/>
      <c r="S10" s="10"/>
      <c r="T10" s="10"/>
      <c r="V10" s="8"/>
      <c r="W10" s="10"/>
      <c r="Y10" s="10"/>
      <c r="Z10" s="10"/>
      <c r="AA10" s="10"/>
      <c r="AB10" s="10"/>
      <c r="AC10" s="44"/>
      <c r="AD10" s="44"/>
      <c r="AE10" s="44"/>
      <c r="AF10" s="44"/>
      <c r="AG10" s="44"/>
      <c r="AH10" s="44"/>
      <c r="AI10" s="44"/>
      <c r="AJ10" s="44"/>
    </row>
    <row r="11" spans="1:38">
      <c r="B11" s="9"/>
      <c r="C11" s="57"/>
      <c r="D11" s="10"/>
      <c r="E11" s="9"/>
      <c r="O11" s="10"/>
      <c r="P11" s="10"/>
      <c r="Q11" s="10"/>
      <c r="R11" s="10"/>
      <c r="S11" s="10"/>
      <c r="T11" s="10"/>
      <c r="V11" s="60"/>
      <c r="W11" s="10"/>
      <c r="Y11" s="60"/>
      <c r="Z11" s="60"/>
      <c r="AA11" s="60"/>
      <c r="AB11" s="60"/>
    </row>
    <row r="12" spans="1:38">
      <c r="A12" t="s">
        <v>50</v>
      </c>
      <c r="B12" s="9">
        <v>27399.443648845008</v>
      </c>
      <c r="C12" s="9">
        <v>25747.310089809995</v>
      </c>
      <c r="D12" s="10">
        <v>27399.443648845008</v>
      </c>
      <c r="E12" s="10">
        <v>25747.310089809998</v>
      </c>
      <c r="F12" s="9">
        <v>26085.601738298017</v>
      </c>
      <c r="O12" s="10"/>
      <c r="P12" s="10"/>
      <c r="Q12" s="10"/>
      <c r="R12" s="10"/>
      <c r="S12" s="10"/>
      <c r="T12" s="10"/>
      <c r="V12" s="10"/>
      <c r="W12" s="10"/>
      <c r="Y12" s="10"/>
      <c r="Z12" s="10"/>
      <c r="AA12" s="10"/>
      <c r="AB12" s="10"/>
      <c r="AC12" s="44"/>
      <c r="AD12" s="44"/>
      <c r="AE12" s="44"/>
      <c r="AF12" s="44"/>
      <c r="AG12" s="44"/>
      <c r="AH12" s="44"/>
      <c r="AI12" s="44"/>
      <c r="AJ12" s="44"/>
    </row>
    <row r="13" spans="1:38">
      <c r="B13" s="9"/>
      <c r="C13" s="57"/>
      <c r="D13" s="10"/>
      <c r="E13" s="9"/>
      <c r="O13" s="10"/>
      <c r="P13" s="10"/>
      <c r="Q13" s="10"/>
      <c r="R13" s="10"/>
      <c r="S13" s="10"/>
      <c r="T13" s="10"/>
      <c r="V13" s="60"/>
      <c r="W13" s="10"/>
      <c r="Y13" s="60"/>
      <c r="Z13" s="60"/>
      <c r="AA13" s="60"/>
      <c r="AB13" s="60"/>
    </row>
    <row r="14" spans="1:38">
      <c r="A14" s="6" t="s">
        <v>110</v>
      </c>
      <c r="B14" s="1">
        <f>+B6*4</f>
        <v>3382.8949340020445</v>
      </c>
      <c r="C14" s="1">
        <f>C6*4</f>
        <v>2934.0562347597538</v>
      </c>
      <c r="D14" s="11">
        <f>+D6/MID(B3,2,1)*4</f>
        <v>3382.8949340006116</v>
      </c>
      <c r="E14" s="1">
        <f>+E6/MID(C3,2,1)*4</f>
        <v>2934.0562347603081</v>
      </c>
      <c r="F14" s="1">
        <f>+F6</f>
        <v>3292.5917945201204</v>
      </c>
      <c r="G14" s="6"/>
      <c r="H14" s="6"/>
      <c r="I14" s="6"/>
      <c r="J14" s="6"/>
      <c r="K14" s="6"/>
      <c r="L14" s="6"/>
      <c r="O14" s="10"/>
      <c r="P14" s="10"/>
      <c r="Q14" s="10"/>
      <c r="R14" s="10"/>
      <c r="S14" s="10"/>
      <c r="T14" s="10"/>
      <c r="V14" s="10"/>
      <c r="W14" s="10"/>
      <c r="Y14" s="10"/>
      <c r="Z14" s="10"/>
      <c r="AA14" s="10"/>
      <c r="AB14" s="10"/>
      <c r="AC14" s="44"/>
      <c r="AD14" s="44"/>
      <c r="AE14" s="44"/>
      <c r="AF14" s="44"/>
      <c r="AG14" s="44"/>
      <c r="AH14" s="44"/>
      <c r="AI14" s="44"/>
      <c r="AJ14" s="44"/>
    </row>
    <row r="15" spans="1:38">
      <c r="A15" t="s">
        <v>116</v>
      </c>
      <c r="B15" s="1">
        <f>+B12</f>
        <v>27399.443648845008</v>
      </c>
      <c r="C15" s="1">
        <f>C12</f>
        <v>25747.310089809995</v>
      </c>
      <c r="D15" s="11">
        <f>+D12</f>
        <v>27399.443648845008</v>
      </c>
      <c r="E15" s="1">
        <f>E12</f>
        <v>25747.310089809998</v>
      </c>
      <c r="F15" s="1">
        <f>F12</f>
        <v>26085.601738298017</v>
      </c>
      <c r="O15" s="10"/>
      <c r="P15" s="10"/>
      <c r="Q15" s="10"/>
      <c r="R15" s="10"/>
      <c r="S15" s="10"/>
      <c r="T15" s="10"/>
      <c r="V15" s="10"/>
      <c r="W15" s="10"/>
      <c r="Y15" s="10"/>
      <c r="Z15" s="10"/>
      <c r="AA15" s="10"/>
      <c r="AB15" s="10"/>
      <c r="AC15" s="44"/>
      <c r="AD15" s="44"/>
      <c r="AE15" s="55"/>
      <c r="AF15" s="55"/>
      <c r="AG15" s="55"/>
      <c r="AH15" s="55"/>
      <c r="AI15" s="44"/>
      <c r="AJ15" s="44"/>
    </row>
    <row r="16" spans="1:38">
      <c r="A16" s="88" t="s">
        <v>8</v>
      </c>
      <c r="B16" s="88">
        <f>+B14/B15</f>
        <v>0.12346582570645176</v>
      </c>
      <c r="C16" s="88">
        <f>C14/C15</f>
        <v>0.11395583556205992</v>
      </c>
      <c r="D16" s="88">
        <f>+D14/D15</f>
        <v>0.12346582570639947</v>
      </c>
      <c r="E16" s="88">
        <f>E14/E15</f>
        <v>0.11395583556208143</v>
      </c>
      <c r="F16" s="88">
        <f>F14/F15</f>
        <v>0.12622257395297293</v>
      </c>
      <c r="G16" s="47"/>
      <c r="H16" s="47"/>
      <c r="I16" s="47"/>
      <c r="L16" s="47"/>
      <c r="O16" s="47"/>
      <c r="P16" s="47"/>
      <c r="Q16" s="47"/>
      <c r="R16" s="47"/>
      <c r="S16" s="47"/>
      <c r="T16" s="47"/>
      <c r="V16" s="47"/>
      <c r="W16" s="47"/>
      <c r="Y16" s="47"/>
      <c r="Z16" s="47"/>
      <c r="AA16" s="47"/>
      <c r="AB16" s="47"/>
      <c r="AC16" s="47"/>
      <c r="AD16" s="47"/>
      <c r="AE16" s="46"/>
      <c r="AF16" s="46"/>
      <c r="AG16" s="46"/>
      <c r="AH16" s="46"/>
      <c r="AI16" s="47"/>
      <c r="AJ16" s="47"/>
      <c r="AL16" t="s">
        <v>115</v>
      </c>
    </row>
    <row r="17" spans="1:36">
      <c r="C17" s="27"/>
      <c r="E17" s="41"/>
      <c r="V17" s="60"/>
      <c r="W17" s="70"/>
      <c r="Y17" s="70"/>
      <c r="Z17" s="70"/>
      <c r="AA17" s="70"/>
      <c r="AB17" s="70"/>
      <c r="AC17" s="46"/>
      <c r="AD17" s="5"/>
      <c r="AE17" s="46"/>
      <c r="AF17" s="5"/>
      <c r="AG17" s="46"/>
      <c r="AH17" s="5"/>
      <c r="AI17" s="47"/>
      <c r="AJ17" s="47"/>
    </row>
    <row r="18" spans="1:36">
      <c r="A18" t="s" vm="4">
        <v>51</v>
      </c>
      <c r="B18" s="1">
        <v>761.46304280000095</v>
      </c>
      <c r="C18" s="1">
        <v>694.45776010999634</v>
      </c>
      <c r="D18" s="1">
        <v>761.46304280000004</v>
      </c>
      <c r="E18" s="1">
        <v>694.45776010999987</v>
      </c>
      <c r="F18" s="1">
        <v>2825.2414676600006</v>
      </c>
      <c r="O18" s="10"/>
      <c r="P18" s="10"/>
      <c r="Q18" s="10"/>
      <c r="R18" s="10"/>
      <c r="S18" s="10"/>
      <c r="T18" s="10"/>
      <c r="V18" s="10"/>
      <c r="W18" s="10"/>
      <c r="Y18" s="10"/>
      <c r="Z18" s="10"/>
      <c r="AA18" s="10"/>
      <c r="AB18" s="10"/>
      <c r="AC18" s="61"/>
      <c r="AD18"/>
      <c r="AE18" s="44"/>
      <c r="AF18" s="44"/>
      <c r="AG18" s="44"/>
      <c r="AH18" s="44"/>
      <c r="AI18" s="61"/>
      <c r="AJ18" s="44"/>
    </row>
    <row r="19" spans="1:36">
      <c r="A19" t="s" vm="14">
        <v>52</v>
      </c>
      <c r="B19" s="1">
        <v>1927.2862216500678</v>
      </c>
      <c r="C19" s="1">
        <v>1630.9693986299214</v>
      </c>
      <c r="D19" s="1">
        <v>1927.2862216501442</v>
      </c>
      <c r="E19" s="1">
        <v>1630.9693986300504</v>
      </c>
      <c r="F19" s="1">
        <v>7041.5792197201918</v>
      </c>
      <c r="O19" s="10"/>
      <c r="P19" s="10"/>
      <c r="Q19" s="10"/>
      <c r="R19" s="10"/>
      <c r="S19" s="10"/>
      <c r="T19" s="10"/>
      <c r="V19" s="10"/>
      <c r="W19" s="10"/>
      <c r="Y19" s="10"/>
      <c r="Z19" s="10"/>
      <c r="AA19" s="10"/>
      <c r="AB19" s="10"/>
      <c r="AC19" s="61"/>
      <c r="AD19" s="44"/>
      <c r="AE19" s="44"/>
      <c r="AF19" s="44"/>
      <c r="AG19" s="44"/>
      <c r="AH19" s="44"/>
      <c r="AI19" s="61"/>
      <c r="AJ19" s="44"/>
    </row>
    <row r="20" spans="1:36">
      <c r="A20" s="88" t="s">
        <v>12</v>
      </c>
      <c r="B20" s="88">
        <f>+B18/B19</f>
        <v>0.39509598223976605</v>
      </c>
      <c r="C20" s="88">
        <f t="shared" ref="C20" si="1">C18/C19</f>
        <v>0.42579447578438212</v>
      </c>
      <c r="D20" s="88">
        <f>+D18/D19</f>
        <v>0.3950959822397499</v>
      </c>
      <c r="E20" s="88">
        <f>E18/E19</f>
        <v>0.42579447578435059</v>
      </c>
      <c r="F20" s="88">
        <f>F18/F19</f>
        <v>0.40122270580267161</v>
      </c>
      <c r="G20" s="47"/>
      <c r="H20" s="47"/>
      <c r="I20" s="47"/>
      <c r="V20"/>
      <c r="W20"/>
      <c r="Y20"/>
      <c r="Z20"/>
      <c r="AA20"/>
      <c r="AB20"/>
      <c r="AC20" s="47"/>
      <c r="AD20" s="47"/>
      <c r="AE20" s="46"/>
      <c r="AF20" s="46"/>
      <c r="AG20" s="46"/>
      <c r="AH20" s="46"/>
      <c r="AI20" s="46"/>
      <c r="AJ20" s="46"/>
    </row>
    <row r="21" spans="1:36">
      <c r="C21" s="27"/>
      <c r="E21" s="27"/>
      <c r="V21"/>
      <c r="W21"/>
      <c r="Y21"/>
      <c r="Z21"/>
      <c r="AA21"/>
      <c r="AB21"/>
    </row>
    <row r="22" spans="1:36">
      <c r="A22" t="s" vm="4">
        <v>51</v>
      </c>
      <c r="B22" s="1">
        <v>561.77178394000157</v>
      </c>
      <c r="C22" s="1">
        <v>495.28659134999737</v>
      </c>
      <c r="D22" s="1">
        <v>561.7717839400002</v>
      </c>
      <c r="E22" s="1">
        <v>495.28659135000009</v>
      </c>
      <c r="F22" s="1">
        <v>2067.6610207299987</v>
      </c>
      <c r="V22"/>
      <c r="W22"/>
      <c r="Y22"/>
      <c r="Z22"/>
      <c r="AA22"/>
      <c r="AB22"/>
    </row>
    <row r="23" spans="1:36">
      <c r="A23" t="s" vm="15">
        <v>53</v>
      </c>
      <c r="B23" s="1">
        <v>1650.9681694199894</v>
      </c>
      <c r="C23" s="1">
        <v>1246.0980838899982</v>
      </c>
      <c r="D23" s="1">
        <v>1650.9681694199946</v>
      </c>
      <c r="E23" s="1">
        <v>1246.0980838900082</v>
      </c>
      <c r="F23" s="1">
        <v>5502.5663246400336</v>
      </c>
      <c r="V23"/>
      <c r="W23"/>
      <c r="Y23"/>
      <c r="Z23"/>
      <c r="AA23"/>
      <c r="AB23"/>
    </row>
    <row r="24" spans="1:36">
      <c r="A24" s="93" t="s">
        <v>54</v>
      </c>
      <c r="B24" s="90">
        <f t="shared" ref="B24" si="2">+B22/B23</f>
        <v>0.34026808895859006</v>
      </c>
      <c r="C24" s="109">
        <f t="shared" ref="C24" si="3">C22/C23</f>
        <v>0.39746998872178652</v>
      </c>
      <c r="D24" s="109">
        <f>+D22/D23</f>
        <v>0.34026808895858818</v>
      </c>
      <c r="E24" s="109">
        <f>E22/E23</f>
        <v>0.39746998872178552</v>
      </c>
      <c r="F24" s="109">
        <f>F22/F23</f>
        <v>0.37576303469004724</v>
      </c>
      <c r="V24"/>
      <c r="W24"/>
      <c r="Y24"/>
      <c r="Z24"/>
      <c r="AA24"/>
      <c r="AB24"/>
    </row>
    <row r="25" spans="1:36">
      <c r="C25" s="27"/>
      <c r="E25" s="27"/>
      <c r="V25" s="60"/>
      <c r="W25" s="60"/>
      <c r="Y25" s="60"/>
      <c r="Z25" s="60"/>
      <c r="AA25" s="60"/>
      <c r="AB25" s="60"/>
    </row>
    <row r="26" spans="1:36">
      <c r="A26" t="s" vm="3">
        <v>2</v>
      </c>
      <c r="B26" s="1">
        <v>1401.7798749599929</v>
      </c>
      <c r="C26" s="1">
        <v>1014.0122904900189</v>
      </c>
      <c r="D26" s="11">
        <v>1401.7798749599963</v>
      </c>
      <c r="E26" s="1">
        <v>1014.0122904900037</v>
      </c>
      <c r="F26" s="1">
        <v>4515.8657453600226</v>
      </c>
      <c r="T26" s="10"/>
      <c r="V26" s="10"/>
      <c r="W26" s="10"/>
      <c r="Y26" s="10"/>
      <c r="Z26" s="10"/>
      <c r="AA26" s="10"/>
      <c r="AB26" s="10"/>
      <c r="AC26" s="61"/>
      <c r="AD26" s="44"/>
      <c r="AE26" s="44"/>
      <c r="AF26" s="44"/>
      <c r="AG26" s="44"/>
      <c r="AH26" s="61"/>
      <c r="AI26" s="61"/>
      <c r="AJ26" s="44"/>
    </row>
    <row r="27" spans="1:36">
      <c r="B27" s="1"/>
      <c r="C27" s="27"/>
      <c r="D27" s="11"/>
      <c r="E27" s="27"/>
      <c r="O27" s="10"/>
      <c r="P27" s="10"/>
      <c r="Q27" s="10"/>
      <c r="R27" s="10"/>
      <c r="S27" s="10"/>
      <c r="T27" s="10"/>
      <c r="V27" s="60"/>
      <c r="W27" s="60"/>
      <c r="Y27" s="60"/>
      <c r="Z27" s="60"/>
      <c r="AA27" s="60"/>
      <c r="AB27" s="60"/>
      <c r="AD27" s="37"/>
      <c r="AF27" s="37"/>
      <c r="AH27" s="37"/>
      <c r="AI27" s="6"/>
      <c r="AJ27" s="6"/>
    </row>
    <row r="28" spans="1:36">
      <c r="A28" t="s" vm="10">
        <v>55</v>
      </c>
      <c r="B28" s="1">
        <v>364646.18638109491</v>
      </c>
      <c r="C28" s="1">
        <v>318296.10897344607</v>
      </c>
      <c r="D28" s="11">
        <v>364646.18638109491</v>
      </c>
      <c r="E28" s="1">
        <v>318296.10897344607</v>
      </c>
      <c r="F28" s="1">
        <v>345931.09019058425</v>
      </c>
      <c r="O28" s="10"/>
      <c r="P28" s="10"/>
      <c r="Q28" s="10"/>
      <c r="R28" s="10"/>
      <c r="S28" s="10"/>
      <c r="T28" s="10"/>
      <c r="V28" s="10"/>
      <c r="W28" s="10"/>
      <c r="Y28" s="10"/>
      <c r="Z28" s="10"/>
      <c r="AA28" s="10"/>
      <c r="AB28" s="10"/>
      <c r="AC28" s="44"/>
      <c r="AD28" s="44"/>
      <c r="AE28" s="44"/>
      <c r="AF28" s="44"/>
      <c r="AG28" s="44"/>
      <c r="AH28" s="44"/>
      <c r="AI28" s="44"/>
      <c r="AJ28" s="44"/>
    </row>
    <row r="29" spans="1:36">
      <c r="A29" t="s">
        <v>56</v>
      </c>
      <c r="B29" s="1">
        <v>355931.00408245804</v>
      </c>
      <c r="C29" s="1">
        <v>308512.53637254651</v>
      </c>
      <c r="D29" s="11">
        <v>355931.00408245804</v>
      </c>
      <c r="E29" s="1">
        <v>308512.53637254651</v>
      </c>
      <c r="F29" s="1">
        <v>321176.78681782132</v>
      </c>
      <c r="L29" s="47"/>
      <c r="O29" s="47"/>
      <c r="P29" s="47"/>
      <c r="Q29" s="47"/>
      <c r="V29" s="10"/>
      <c r="W29" s="10"/>
      <c r="Y29" s="10"/>
      <c r="Z29" s="10"/>
      <c r="AA29" s="10"/>
      <c r="AB29" s="10"/>
      <c r="AC29" s="44"/>
      <c r="AD29" s="44"/>
      <c r="AE29" s="44"/>
      <c r="AF29" s="44"/>
      <c r="AG29" s="44"/>
      <c r="AH29" s="44"/>
      <c r="AI29" s="44"/>
      <c r="AJ29" s="44"/>
    </row>
    <row r="30" spans="1:36">
      <c r="A30" s="89" t="s">
        <v>101</v>
      </c>
      <c r="B30" s="89">
        <f>(B26/B120*B119)/B29</f>
        <v>1.5972185885337865E-2</v>
      </c>
      <c r="C30" s="89">
        <f>(C26/C120*C119)/C29</f>
        <v>1.3329711740246667E-2</v>
      </c>
      <c r="D30" s="89">
        <f>(D26/D121*D119)/D29</f>
        <v>1.5972185885337907E-2</v>
      </c>
      <c r="E30" s="89">
        <f>(E26/E121*E119)/E29</f>
        <v>1.3329711740246466E-2</v>
      </c>
      <c r="F30" s="89">
        <f>(F26)/F29</f>
        <v>1.4060374008042876E-2</v>
      </c>
      <c r="G30" s="43"/>
      <c r="H30" s="43"/>
      <c r="I30" s="43"/>
      <c r="R30" s="43"/>
      <c r="S30" s="43"/>
      <c r="T30" s="43"/>
      <c r="V30" s="43"/>
      <c r="W30" s="43"/>
      <c r="Y30" s="43"/>
      <c r="Z30" s="43"/>
      <c r="AA30" s="43"/>
      <c r="AB30" s="43"/>
      <c r="AC30" s="43"/>
      <c r="AD30" s="43"/>
      <c r="AE30" s="15"/>
      <c r="AF30" s="43"/>
      <c r="AG30" s="15"/>
      <c r="AH30" s="43"/>
      <c r="AI30" s="43"/>
      <c r="AJ30" s="43"/>
    </row>
    <row r="31" spans="1:36">
      <c r="A31" s="43"/>
      <c r="B31" s="43"/>
      <c r="C31" s="43"/>
      <c r="D31" s="43"/>
      <c r="E31" s="43"/>
      <c r="F31" s="43"/>
      <c r="G31" s="43"/>
      <c r="H31" s="43"/>
      <c r="I31" s="43"/>
      <c r="O31" s="10"/>
      <c r="P31" s="10"/>
      <c r="Q31" s="10"/>
      <c r="R31" s="43"/>
      <c r="S31" s="43"/>
      <c r="T31" s="43"/>
      <c r="V31" s="43"/>
      <c r="W31" s="43"/>
      <c r="Y31" s="43"/>
      <c r="Z31" s="43"/>
      <c r="AA31" s="43"/>
      <c r="AB31" s="43"/>
      <c r="AC31" s="43"/>
      <c r="AD31" s="43"/>
      <c r="AE31" s="15"/>
      <c r="AF31" s="43"/>
      <c r="AG31" s="15"/>
      <c r="AH31" s="43"/>
      <c r="AI31" s="43"/>
      <c r="AJ31" s="43"/>
    </row>
    <row r="32" spans="1:36">
      <c r="A32" t="s">
        <v>57</v>
      </c>
      <c r="B32" s="106">
        <v>1238.0731176400004</v>
      </c>
      <c r="C32" s="106">
        <v>602</v>
      </c>
      <c r="D32" s="106">
        <v>1238.0731176400004</v>
      </c>
      <c r="E32" s="106">
        <v>602</v>
      </c>
      <c r="F32" s="106">
        <v>3267</v>
      </c>
      <c r="G32" s="43"/>
      <c r="H32" s="43"/>
      <c r="I32" s="43"/>
      <c r="O32" s="10"/>
      <c r="P32" s="10"/>
      <c r="Q32" s="10"/>
      <c r="R32" s="43"/>
      <c r="S32" s="43"/>
      <c r="T32" s="43"/>
      <c r="V32" s="43"/>
      <c r="W32" s="43"/>
      <c r="Y32" s="43"/>
      <c r="Z32" s="43"/>
      <c r="AA32" s="43"/>
      <c r="AB32" s="43"/>
      <c r="AC32" s="43"/>
      <c r="AD32" s="43"/>
      <c r="AE32" s="15"/>
      <c r="AF32" s="43"/>
      <c r="AG32" s="15"/>
      <c r="AH32" s="43"/>
      <c r="AI32" s="43"/>
      <c r="AJ32" s="43"/>
    </row>
    <row r="33" spans="1:36">
      <c r="A33" s="98" t="s">
        <v>117</v>
      </c>
      <c r="B33" s="106">
        <v>-697.56589084611767</v>
      </c>
      <c r="C33" s="106">
        <v>-161</v>
      </c>
      <c r="D33" s="106">
        <v>-697.56589084611767</v>
      </c>
      <c r="E33" s="106">
        <v>-161</v>
      </c>
      <c r="F33" s="106">
        <v>-1419</v>
      </c>
      <c r="G33" s="43"/>
      <c r="H33" s="43"/>
      <c r="I33" s="43"/>
      <c r="V33"/>
      <c r="W33"/>
      <c r="Y33"/>
      <c r="Z33"/>
      <c r="AA33"/>
      <c r="AB33"/>
      <c r="AC33"/>
      <c r="AD33" s="43"/>
      <c r="AE33" s="15"/>
      <c r="AF33" s="43"/>
      <c r="AG33" s="15"/>
      <c r="AH33" s="43"/>
      <c r="AI33" s="43"/>
      <c r="AJ33" s="43"/>
    </row>
    <row r="34" spans="1:36">
      <c r="A34" s="6" t="s">
        <v>58</v>
      </c>
      <c r="B34" s="100">
        <f>SUM(B32:B33)</f>
        <v>540.50722679388275</v>
      </c>
      <c r="C34" s="100">
        <f>+C32+C33</f>
        <v>441</v>
      </c>
      <c r="D34" s="100">
        <f>+D32+D33</f>
        <v>540.50722679388275</v>
      </c>
      <c r="E34" s="100">
        <f>+E32+E33</f>
        <v>441</v>
      </c>
      <c r="F34" s="100">
        <f>+F32+F33</f>
        <v>1848</v>
      </c>
      <c r="G34" s="43"/>
      <c r="H34" s="43"/>
      <c r="I34" s="43"/>
      <c r="V34"/>
      <c r="W34"/>
      <c r="Y34"/>
      <c r="Z34"/>
      <c r="AA34"/>
      <c r="AB34"/>
      <c r="AC34"/>
      <c r="AD34" s="43"/>
      <c r="AE34" s="15"/>
      <c r="AF34" s="43"/>
      <c r="AG34" s="15"/>
      <c r="AH34" s="43"/>
      <c r="AI34" s="43"/>
      <c r="AJ34" s="43"/>
    </row>
    <row r="35" spans="1:36">
      <c r="A35" s="6" t="s" vm="9">
        <v>59</v>
      </c>
      <c r="B35" s="21">
        <v>80348.449708616667</v>
      </c>
      <c r="C35" s="28">
        <v>68747.364999926707</v>
      </c>
      <c r="D35" s="21">
        <v>80348.449708616667</v>
      </c>
      <c r="E35" s="28">
        <v>68747</v>
      </c>
      <c r="F35" s="28">
        <v>73025.32962446165</v>
      </c>
      <c r="G35" s="43"/>
      <c r="H35" s="43"/>
      <c r="I35" s="43"/>
      <c r="V35"/>
      <c r="W35"/>
      <c r="Y35"/>
      <c r="Z35"/>
      <c r="AA35"/>
      <c r="AB35"/>
      <c r="AC35"/>
      <c r="AD35" s="43"/>
      <c r="AE35" s="15"/>
      <c r="AF35" s="43"/>
      <c r="AG35" s="15"/>
      <c r="AH35" s="43"/>
      <c r="AI35" s="43"/>
      <c r="AJ35" s="43"/>
    </row>
    <row r="36" spans="1:36">
      <c r="A36" s="95" t="s">
        <v>60</v>
      </c>
      <c r="B36" s="89">
        <f>+B34/$B$120*$B$119/B35</f>
        <v>2.7281884023790677E-2</v>
      </c>
      <c r="C36" s="89">
        <f>+C34/$C$120*$C$119/C35</f>
        <v>2.6015542559368013E-2</v>
      </c>
      <c r="D36" s="89">
        <f>+(D34/$D$121*$D$119)/D35</f>
        <v>2.7281884023790677E-2</v>
      </c>
      <c r="E36" s="89">
        <f>+(E34/$E$121*$E$119)/E35</f>
        <v>2.6015680684248043E-2</v>
      </c>
      <c r="F36" s="89">
        <f>+(F34/$F$121*$F$119)/F35</f>
        <v>2.5306287688169039E-2</v>
      </c>
      <c r="G36" s="43"/>
      <c r="H36" s="43"/>
      <c r="I36" s="43"/>
      <c r="V36"/>
      <c r="W36"/>
      <c r="Y36"/>
      <c r="Z36"/>
      <c r="AA36"/>
      <c r="AB36"/>
      <c r="AC36"/>
      <c r="AD36" s="43"/>
      <c r="AE36" s="15"/>
      <c r="AF36" s="43"/>
      <c r="AG36" s="15"/>
      <c r="AH36" s="43"/>
      <c r="AI36" s="43"/>
      <c r="AJ36" s="43"/>
    </row>
    <row r="37" spans="1:36">
      <c r="A37" s="5"/>
      <c r="B37" s="99"/>
      <c r="C37" s="99"/>
      <c r="D37" s="99"/>
      <c r="E37" s="99"/>
      <c r="F37" s="99"/>
      <c r="G37" s="43"/>
      <c r="H37" s="43"/>
      <c r="I37" s="43"/>
      <c r="V37"/>
      <c r="W37"/>
      <c r="Y37"/>
      <c r="Z37"/>
      <c r="AA37"/>
      <c r="AB37"/>
      <c r="AC37"/>
      <c r="AD37" s="43"/>
      <c r="AE37" s="15"/>
      <c r="AF37" s="43"/>
      <c r="AG37" s="15"/>
      <c r="AH37" s="43"/>
      <c r="AI37" s="43"/>
      <c r="AJ37" s="43"/>
    </row>
    <row r="38" spans="1:36">
      <c r="A38" t="s">
        <v>61</v>
      </c>
      <c r="B38" s="106">
        <v>272.39413764</v>
      </c>
      <c r="C38" s="106">
        <v>154</v>
      </c>
      <c r="D38" s="106">
        <v>272.39413764</v>
      </c>
      <c r="E38" s="106">
        <v>154</v>
      </c>
      <c r="F38" s="28">
        <v>771.74178900000004</v>
      </c>
      <c r="G38" s="43"/>
      <c r="H38" s="43"/>
      <c r="I38" s="43"/>
      <c r="R38" s="43"/>
      <c r="S38" s="43"/>
      <c r="T38" s="43"/>
      <c r="V38" s="43"/>
      <c r="W38" s="43"/>
      <c r="Y38" s="43"/>
      <c r="Z38" s="43"/>
      <c r="AA38" s="43"/>
      <c r="AB38" s="43"/>
      <c r="AC38" s="43"/>
      <c r="AD38" s="43"/>
      <c r="AE38" s="15"/>
      <c r="AF38" s="43"/>
      <c r="AG38" s="15"/>
      <c r="AH38" s="43"/>
      <c r="AI38" s="43"/>
      <c r="AJ38" s="43"/>
    </row>
    <row r="39" spans="1:36">
      <c r="A39" s="98" t="s">
        <v>117</v>
      </c>
      <c r="B39" s="106">
        <v>-149.94739091933039</v>
      </c>
      <c r="C39" s="106">
        <v>-49.1</v>
      </c>
      <c r="D39" s="106">
        <v>-149.94739091933039</v>
      </c>
      <c r="E39" s="106">
        <v>-49.1</v>
      </c>
      <c r="F39" s="28">
        <v>-354.90604146037322</v>
      </c>
      <c r="G39" s="43"/>
      <c r="H39" s="43"/>
      <c r="I39" s="43"/>
      <c r="R39" s="43"/>
      <c r="S39" s="43"/>
      <c r="T39" s="43"/>
      <c r="V39" s="43"/>
      <c r="W39" s="43"/>
      <c r="Y39" s="43"/>
      <c r="Z39" s="43"/>
      <c r="AA39" s="43"/>
      <c r="AB39" s="43"/>
      <c r="AC39" s="43"/>
      <c r="AD39" s="43"/>
      <c r="AE39" s="15"/>
      <c r="AF39" s="43"/>
      <c r="AG39" s="15"/>
      <c r="AH39" s="43"/>
      <c r="AI39" s="43"/>
      <c r="AJ39" s="43"/>
    </row>
    <row r="40" spans="1:36">
      <c r="A40" s="6" t="s">
        <v>62</v>
      </c>
      <c r="B40" s="100">
        <f>SUM(B38:B39)</f>
        <v>122.44674672066961</v>
      </c>
      <c r="C40" s="100">
        <f t="shared" ref="C40:F40" si="4">SUM(C38:C39)</f>
        <v>104.9</v>
      </c>
      <c r="D40" s="100">
        <f t="shared" si="4"/>
        <v>122.44674672066961</v>
      </c>
      <c r="E40" s="100">
        <f t="shared" si="4"/>
        <v>104.9</v>
      </c>
      <c r="F40" s="100">
        <f t="shared" si="4"/>
        <v>416.83574753962682</v>
      </c>
      <c r="G40" s="43"/>
      <c r="H40" s="43"/>
      <c r="I40" s="43"/>
      <c r="L40" s="43"/>
      <c r="O40" s="43"/>
      <c r="P40" s="43"/>
      <c r="Q40" s="43"/>
      <c r="R40" s="43"/>
      <c r="S40" s="43"/>
      <c r="T40" s="43"/>
      <c r="V40" s="43"/>
      <c r="W40" s="43"/>
      <c r="Y40" s="43"/>
      <c r="Z40" s="43"/>
      <c r="AA40" s="43"/>
      <c r="AB40" s="43"/>
      <c r="AC40" s="43"/>
      <c r="AD40" s="43"/>
      <c r="AE40" s="15"/>
      <c r="AF40" s="43"/>
      <c r="AG40" s="15"/>
      <c r="AH40" s="43"/>
      <c r="AI40" s="43"/>
      <c r="AJ40" s="43"/>
    </row>
    <row r="41" spans="1:36">
      <c r="A41" s="6" t="s">
        <v>63</v>
      </c>
      <c r="B41" s="107">
        <v>18866.892936890003</v>
      </c>
      <c r="C41" s="28">
        <v>16338</v>
      </c>
      <c r="D41" s="106">
        <v>18866.892936890003</v>
      </c>
      <c r="E41" s="28">
        <v>16338</v>
      </c>
      <c r="F41" s="106">
        <v>17180.148169276668</v>
      </c>
      <c r="G41" s="43"/>
      <c r="H41" s="43"/>
      <c r="I41" s="43"/>
      <c r="L41" s="43"/>
      <c r="O41" s="43"/>
      <c r="P41" s="43"/>
      <c r="Q41" s="43"/>
      <c r="R41" s="43"/>
      <c r="S41" s="43"/>
      <c r="T41" s="43"/>
      <c r="V41" s="43"/>
      <c r="W41" s="43"/>
      <c r="Y41" s="43"/>
      <c r="Z41" s="43"/>
      <c r="AA41" s="43"/>
      <c r="AB41" s="43"/>
      <c r="AC41" s="43"/>
      <c r="AD41" s="43"/>
      <c r="AE41" s="15"/>
      <c r="AF41" s="43"/>
      <c r="AG41" s="15"/>
      <c r="AH41" s="43"/>
      <c r="AI41" s="43"/>
      <c r="AJ41" s="43"/>
    </row>
    <row r="42" spans="1:36">
      <c r="A42" s="95" t="s">
        <v>64</v>
      </c>
      <c r="B42" s="89">
        <f>+B40/$B$120*$B$119/B41</f>
        <v>2.6320687014221904E-2</v>
      </c>
      <c r="C42" s="89">
        <f>+C40/$C$120*$C$119/C41</f>
        <v>2.6039158879775849E-2</v>
      </c>
      <c r="D42" s="89">
        <f>+(D40/$D$121*$D$119)/D41</f>
        <v>2.6320687014221904E-2</v>
      </c>
      <c r="E42" s="89">
        <f>+(E40/$E$121*$E$119)/E41</f>
        <v>2.6039158879775849E-2</v>
      </c>
      <c r="F42" s="89">
        <f>+(F40/$F$121*$F$119)/F41</f>
        <v>2.4262639846439504E-2</v>
      </c>
      <c r="G42" s="43"/>
      <c r="H42" s="43"/>
      <c r="I42" s="43"/>
      <c r="L42" s="43"/>
      <c r="O42" s="43"/>
      <c r="P42" s="43"/>
      <c r="Q42" s="43"/>
      <c r="R42" s="43"/>
      <c r="S42" s="43"/>
      <c r="T42" s="43"/>
      <c r="V42" s="43"/>
      <c r="W42" s="43"/>
      <c r="Y42" s="43"/>
      <c r="Z42" s="43"/>
      <c r="AA42" s="43"/>
      <c r="AB42" s="43"/>
      <c r="AC42" s="43"/>
      <c r="AD42" s="43"/>
      <c r="AE42" s="15"/>
      <c r="AF42" s="43"/>
      <c r="AG42" s="15"/>
      <c r="AH42" s="43"/>
      <c r="AI42" s="43"/>
      <c r="AJ42" s="43"/>
    </row>
    <row r="43" spans="1:36">
      <c r="A43" s="19"/>
      <c r="B43" s="44"/>
      <c r="C43" s="44"/>
      <c r="D43" s="44"/>
      <c r="E43" s="44"/>
      <c r="F43" s="44"/>
      <c r="G43" s="43"/>
      <c r="H43" s="43"/>
      <c r="I43" s="43"/>
      <c r="L43" s="43"/>
      <c r="O43" s="43"/>
      <c r="P43" s="43"/>
      <c r="Q43" s="43"/>
      <c r="R43" s="43"/>
      <c r="S43" s="43"/>
      <c r="T43" s="43"/>
      <c r="V43" s="43"/>
      <c r="W43" s="43"/>
      <c r="Y43" s="43"/>
      <c r="Z43" s="43"/>
      <c r="AA43" s="43"/>
      <c r="AB43" s="43"/>
      <c r="AC43" s="43"/>
      <c r="AD43" s="43"/>
      <c r="AE43" s="15"/>
      <c r="AF43" s="43"/>
      <c r="AG43" s="15"/>
      <c r="AH43" s="43"/>
      <c r="AI43" s="43"/>
      <c r="AJ43" s="43"/>
    </row>
    <row r="44" spans="1:36">
      <c r="A44" t="s">
        <v>103</v>
      </c>
      <c r="B44" s="28">
        <v>1608.2608316000003</v>
      </c>
      <c r="C44" s="28">
        <v>788.44052655000007</v>
      </c>
      <c r="D44" s="28">
        <v>1608.2608316000003</v>
      </c>
      <c r="E44" s="28">
        <v>788.44052655000007</v>
      </c>
      <c r="F44" s="28">
        <v>4125.7479694899994</v>
      </c>
      <c r="G44" s="43"/>
      <c r="H44" s="43"/>
      <c r="I44" s="43"/>
      <c r="L44" s="43"/>
      <c r="O44" s="43"/>
      <c r="P44" s="43"/>
      <c r="Q44" s="43"/>
      <c r="R44" s="43"/>
      <c r="S44" s="43"/>
      <c r="T44" s="43"/>
      <c r="V44" s="43"/>
      <c r="W44" s="43"/>
      <c r="Y44" s="43"/>
      <c r="Z44" s="43"/>
      <c r="AA44" s="43"/>
      <c r="AB44" s="43"/>
      <c r="AC44" s="43"/>
      <c r="AD44" s="43"/>
      <c r="AE44" s="15"/>
      <c r="AF44" s="43"/>
      <c r="AG44" s="15"/>
      <c r="AH44" s="43"/>
      <c r="AI44" s="43"/>
      <c r="AJ44" s="43"/>
    </row>
    <row r="45" spans="1:36">
      <c r="A45" s="98" t="s">
        <v>117</v>
      </c>
      <c r="B45" s="28">
        <v>-1264.6922611832729</v>
      </c>
      <c r="C45" s="106">
        <v>-440.82243508707069</v>
      </c>
      <c r="D45" s="28">
        <v>-1264.6922611832729</v>
      </c>
      <c r="E45" s="106">
        <v>-440.82243508707069</v>
      </c>
      <c r="F45" s="106">
        <v>-3118.1389756208077</v>
      </c>
      <c r="G45" s="43"/>
      <c r="H45" s="43"/>
      <c r="I45" s="43"/>
      <c r="L45" s="43"/>
      <c r="O45" s="43"/>
      <c r="P45" s="43"/>
      <c r="Q45" s="43"/>
      <c r="R45" s="43"/>
      <c r="S45" s="43"/>
      <c r="T45" s="43"/>
      <c r="V45" s="43"/>
      <c r="W45" s="43"/>
      <c r="Y45" s="43"/>
      <c r="Z45" s="43"/>
      <c r="AA45" s="43"/>
      <c r="AB45" s="43"/>
      <c r="AC45" s="43"/>
      <c r="AD45" s="43"/>
      <c r="AE45" s="15"/>
      <c r="AF45" s="43"/>
      <c r="AG45" s="15"/>
      <c r="AH45" s="43"/>
      <c r="AI45" s="43"/>
      <c r="AJ45" s="43"/>
    </row>
    <row r="46" spans="1:36">
      <c r="A46" s="6" t="s">
        <v>104</v>
      </c>
      <c r="B46" s="100">
        <f>SUM(B44:B45)</f>
        <v>343.56857041672743</v>
      </c>
      <c r="C46" s="100">
        <f t="shared" ref="C46" si="5">SUM(C44:C45)</f>
        <v>347.61809146292939</v>
      </c>
      <c r="D46" s="100">
        <f t="shared" ref="D46" si="6">SUM(D44:D45)</f>
        <v>343.56857041672743</v>
      </c>
      <c r="E46" s="100">
        <f t="shared" ref="E46" si="7">SUM(E44:E45)</f>
        <v>347.61809146292939</v>
      </c>
      <c r="F46" s="100">
        <f t="shared" ref="F46" si="8">SUM(F44:F45)</f>
        <v>1007.6089938691916</v>
      </c>
      <c r="G46" s="43"/>
      <c r="H46" s="43"/>
      <c r="I46" s="43"/>
      <c r="L46" s="43"/>
      <c r="O46" s="43"/>
      <c r="P46" s="43"/>
      <c r="Q46" s="43"/>
      <c r="R46" s="43"/>
      <c r="S46" s="43"/>
      <c r="T46" s="43"/>
      <c r="V46" s="43"/>
      <c r="W46" s="43"/>
      <c r="Y46" s="43"/>
      <c r="Z46" s="43"/>
      <c r="AA46" s="43"/>
      <c r="AB46" s="43"/>
      <c r="AC46" s="43"/>
      <c r="AD46" s="43"/>
      <c r="AE46" s="15"/>
      <c r="AF46" s="43"/>
      <c r="AG46" s="15"/>
      <c r="AH46" s="43"/>
      <c r="AI46" s="43"/>
      <c r="AJ46" s="43"/>
    </row>
    <row r="47" spans="1:36">
      <c r="A47" s="6" t="s">
        <v>105</v>
      </c>
      <c r="B47" s="106">
        <v>157047.33928073</v>
      </c>
      <c r="C47" s="106">
        <v>146343.50931954331</v>
      </c>
      <c r="D47" s="106">
        <v>157047.33928073</v>
      </c>
      <c r="E47" s="106">
        <v>146343.50931954331</v>
      </c>
      <c r="F47" s="106">
        <v>150724.08576568999</v>
      </c>
      <c r="G47" s="43"/>
      <c r="H47" s="43"/>
      <c r="I47" s="43"/>
      <c r="L47" s="43"/>
      <c r="O47" s="43"/>
      <c r="P47" s="43"/>
      <c r="Q47" s="43"/>
      <c r="R47" s="43"/>
      <c r="S47" s="43"/>
      <c r="T47" s="43"/>
      <c r="V47" s="43"/>
      <c r="W47" s="43"/>
      <c r="Y47" s="43"/>
      <c r="Z47" s="43"/>
      <c r="AA47" s="43"/>
      <c r="AB47" s="43"/>
      <c r="AC47" s="43"/>
      <c r="AD47" s="43"/>
      <c r="AE47" s="15"/>
      <c r="AF47" s="43"/>
      <c r="AG47" s="15"/>
      <c r="AH47" s="43"/>
      <c r="AI47" s="43"/>
      <c r="AJ47" s="43"/>
    </row>
    <row r="48" spans="1:36">
      <c r="A48" s="95" t="s">
        <v>65</v>
      </c>
      <c r="B48" s="89">
        <f>+B46/$B$120*$B$119/B47</f>
        <v>8.8722383381302349E-3</v>
      </c>
      <c r="C48" s="89">
        <f>+C46/$C$120*$C$119/C47</f>
        <v>9.6333926157655281E-3</v>
      </c>
      <c r="D48" s="89">
        <f>+(D46/$D$121*$D$119)/D47</f>
        <v>8.8722383381302349E-3</v>
      </c>
      <c r="E48" s="89">
        <f>+(E46/$E$121*$E$119)/E47</f>
        <v>9.6333926157655281E-3</v>
      </c>
      <c r="F48" s="89">
        <f>+(F46/$F$121*$F$119)/F47</f>
        <v>6.6851226116281292E-3</v>
      </c>
      <c r="G48" s="43"/>
      <c r="H48" s="43"/>
      <c r="I48" s="43"/>
      <c r="L48" s="43"/>
      <c r="O48" s="43"/>
      <c r="P48" s="43"/>
      <c r="Q48" s="43"/>
      <c r="R48" s="43"/>
      <c r="S48" s="43"/>
      <c r="T48" s="43"/>
      <c r="V48" s="43"/>
      <c r="W48" s="43"/>
      <c r="Y48" s="43"/>
      <c r="Z48" s="43"/>
      <c r="AA48" s="43"/>
      <c r="AB48" s="43"/>
      <c r="AC48" s="43"/>
      <c r="AD48" s="43"/>
      <c r="AE48" s="15"/>
      <c r="AF48" s="43"/>
      <c r="AG48" s="15"/>
      <c r="AH48" s="43"/>
      <c r="AI48" s="43"/>
      <c r="AJ48" s="43"/>
    </row>
    <row r="49" spans="1:36">
      <c r="A49" s="19"/>
      <c r="B49" s="99"/>
      <c r="C49" s="99"/>
      <c r="D49" s="99"/>
      <c r="E49" s="99"/>
      <c r="F49" s="99"/>
      <c r="G49" s="43"/>
      <c r="H49" s="43"/>
      <c r="I49" s="43"/>
      <c r="L49" s="43"/>
      <c r="O49" s="43"/>
      <c r="P49" s="43"/>
      <c r="Q49" s="43"/>
      <c r="R49" s="43"/>
      <c r="S49" s="43"/>
      <c r="T49" s="43"/>
      <c r="V49" s="43"/>
      <c r="W49" s="43"/>
      <c r="Y49" s="43"/>
      <c r="Z49" s="43"/>
      <c r="AA49" s="43"/>
      <c r="AB49" s="43"/>
      <c r="AC49" s="43"/>
      <c r="AD49" s="43"/>
      <c r="AE49" s="15"/>
      <c r="AF49" s="43"/>
      <c r="AG49" s="15"/>
      <c r="AH49" s="43"/>
      <c r="AI49" s="43"/>
      <c r="AJ49" s="43"/>
    </row>
    <row r="50" spans="1:36">
      <c r="A50" s="6" t="s">
        <v>66</v>
      </c>
      <c r="B50" s="28">
        <v>-505.70629468999994</v>
      </c>
      <c r="C50" s="106">
        <v>-203</v>
      </c>
      <c r="D50" s="106">
        <v>-505.70629468999994</v>
      </c>
      <c r="E50" s="106">
        <v>-203</v>
      </c>
      <c r="F50" s="106">
        <v>-1269.3020365500001</v>
      </c>
      <c r="G50" s="43"/>
      <c r="H50" s="43"/>
      <c r="I50" s="43"/>
      <c r="L50" s="43"/>
      <c r="O50" s="43"/>
      <c r="P50" s="43"/>
      <c r="Q50" s="43"/>
      <c r="R50" s="43"/>
      <c r="S50" s="43"/>
      <c r="T50" s="43"/>
      <c r="V50" s="43"/>
      <c r="W50" s="43"/>
      <c r="Y50" s="43"/>
      <c r="Z50" s="43"/>
      <c r="AA50" s="43"/>
      <c r="AB50" s="43"/>
      <c r="AC50" s="43"/>
      <c r="AD50" s="43"/>
      <c r="AE50" s="15"/>
      <c r="AF50" s="43"/>
      <c r="AG50" s="15"/>
      <c r="AH50" s="43"/>
      <c r="AI50" s="43"/>
      <c r="AJ50" s="43"/>
    </row>
    <row r="51" spans="1:36">
      <c r="A51" s="98" t="s">
        <v>117</v>
      </c>
      <c r="B51" s="28">
        <v>501.72031350575696</v>
      </c>
      <c r="C51" s="106">
        <v>171</v>
      </c>
      <c r="D51" s="106">
        <v>501.72031350575696</v>
      </c>
      <c r="E51" s="106">
        <v>171</v>
      </c>
      <c r="F51" s="106">
        <v>1206.3180967828503</v>
      </c>
      <c r="G51" s="43"/>
      <c r="H51" s="43"/>
      <c r="I51" s="43"/>
      <c r="L51" s="43"/>
      <c r="O51" s="43"/>
      <c r="P51" s="43"/>
      <c r="Q51" s="43"/>
      <c r="R51" s="43"/>
      <c r="S51" s="43"/>
      <c r="T51" s="43"/>
      <c r="V51" s="43"/>
      <c r="W51" s="43"/>
      <c r="Y51" s="43"/>
      <c r="Z51" s="43"/>
      <c r="AA51" s="43"/>
      <c r="AB51" s="43"/>
      <c r="AC51" s="43"/>
      <c r="AD51" s="43"/>
      <c r="AE51" s="15"/>
      <c r="AF51" s="43"/>
      <c r="AG51" s="15"/>
      <c r="AH51" s="43"/>
      <c r="AI51" s="43"/>
      <c r="AJ51" s="43"/>
    </row>
    <row r="52" spans="1:36">
      <c r="A52" s="6" t="s">
        <v>67</v>
      </c>
      <c r="B52" s="100">
        <f>SUM(B50:B51)</f>
        <v>-3.9859811842429735</v>
      </c>
      <c r="C52" s="100">
        <f t="shared" ref="C52" si="9">SUM(C50:C51)</f>
        <v>-32</v>
      </c>
      <c r="D52" s="100">
        <f t="shared" ref="D52" si="10">SUM(D50:D51)</f>
        <v>-3.9859811842429735</v>
      </c>
      <c r="E52" s="100">
        <f t="shared" ref="E52" si="11">SUM(E50:E51)</f>
        <v>-32</v>
      </c>
      <c r="F52" s="100">
        <f t="shared" ref="F52" si="12">SUM(F50:F51)</f>
        <v>-62.983939767149877</v>
      </c>
      <c r="G52" s="43"/>
      <c r="H52" s="43"/>
      <c r="I52" s="43"/>
      <c r="L52" s="43"/>
      <c r="O52" s="43"/>
      <c r="P52" s="43"/>
      <c r="Q52" s="43"/>
      <c r="R52" s="43"/>
      <c r="S52" s="43"/>
      <c r="T52" s="43"/>
      <c r="V52" s="43"/>
      <c r="W52" s="43"/>
      <c r="Y52" s="43"/>
      <c r="Z52" s="43"/>
      <c r="AA52" s="43"/>
      <c r="AB52" s="43"/>
      <c r="AC52" s="43"/>
      <c r="AD52" s="43"/>
      <c r="AE52" s="15"/>
      <c r="AF52" s="43"/>
      <c r="AG52" s="15"/>
      <c r="AH52" s="43"/>
      <c r="AI52" s="43"/>
      <c r="AJ52" s="43"/>
    </row>
    <row r="53" spans="1:36">
      <c r="A53" s="6" t="s">
        <v>68</v>
      </c>
      <c r="B53" s="28">
        <v>60432.751377556691</v>
      </c>
      <c r="C53" s="28">
        <v>62440</v>
      </c>
      <c r="D53" s="28">
        <v>60432.751377556691</v>
      </c>
      <c r="E53" s="28">
        <v>62440</v>
      </c>
      <c r="F53" s="28">
        <v>61065.037956452492</v>
      </c>
      <c r="G53" s="43"/>
      <c r="H53" s="43"/>
      <c r="I53" s="43"/>
      <c r="L53" s="43"/>
      <c r="O53" s="43"/>
      <c r="P53" s="43"/>
      <c r="Q53" s="43"/>
      <c r="R53" s="43"/>
      <c r="S53" s="43"/>
      <c r="T53" s="43"/>
      <c r="V53" s="43"/>
      <c r="W53" s="43"/>
      <c r="Y53" s="43"/>
      <c r="Z53" s="43"/>
      <c r="AA53" s="43"/>
      <c r="AB53" s="43"/>
      <c r="AC53" s="43"/>
      <c r="AD53" s="43"/>
      <c r="AE53" s="15"/>
      <c r="AF53" s="43"/>
      <c r="AG53" s="15"/>
      <c r="AH53" s="43"/>
      <c r="AI53" s="43"/>
      <c r="AJ53" s="43"/>
    </row>
    <row r="54" spans="1:36">
      <c r="A54" s="95" t="s">
        <v>69</v>
      </c>
      <c r="B54" s="89">
        <f>+B52/$B$120*$B$119/B53</f>
        <v>-2.6749349926338025E-4</v>
      </c>
      <c r="C54" s="89">
        <f>+C52/$C$120*$C$119/C53</f>
        <v>-2.0784397466011816E-3</v>
      </c>
      <c r="D54" s="89">
        <f>+(D52/$D$121*$D$119)/D53</f>
        <v>-2.6749349926338025E-4</v>
      </c>
      <c r="E54" s="89">
        <f>+(E52/$E$121*$E$119)/E53</f>
        <v>-2.0784397466011816E-3</v>
      </c>
      <c r="F54" s="89">
        <f>+(F52/$F$121*$F$119)/F53</f>
        <v>-1.0314239026931551E-3</v>
      </c>
      <c r="G54" s="43"/>
      <c r="H54" s="43"/>
      <c r="I54" s="43"/>
      <c r="L54" s="43"/>
      <c r="O54" s="43"/>
      <c r="P54" s="43"/>
      <c r="Q54" s="43"/>
      <c r="R54" s="43"/>
      <c r="S54" s="43"/>
      <c r="T54" s="43"/>
      <c r="V54" s="43"/>
      <c r="W54" s="43"/>
      <c r="Y54" s="43"/>
      <c r="Z54" s="43"/>
      <c r="AA54" s="43"/>
      <c r="AB54" s="43"/>
      <c r="AC54" s="43"/>
      <c r="AD54" s="43"/>
      <c r="AE54" s="15"/>
      <c r="AF54" s="43"/>
      <c r="AG54" s="15"/>
      <c r="AH54" s="43"/>
      <c r="AI54" s="43"/>
      <c r="AJ54" s="43"/>
    </row>
    <row r="55" spans="1:36">
      <c r="A55" s="5"/>
      <c r="B55" s="99"/>
      <c r="C55" s="99"/>
      <c r="D55" s="99"/>
      <c r="E55" s="99"/>
      <c r="F55" s="99"/>
      <c r="G55" s="43"/>
      <c r="H55" s="43"/>
      <c r="I55" s="43"/>
      <c r="L55" s="43"/>
      <c r="O55" s="43"/>
      <c r="P55" s="43"/>
      <c r="Q55" s="43"/>
      <c r="R55" s="43"/>
      <c r="S55" s="43"/>
      <c r="T55" s="43"/>
      <c r="V55" s="43"/>
      <c r="W55" s="43"/>
      <c r="Y55" s="43"/>
      <c r="Z55" s="43"/>
      <c r="AA55" s="43"/>
      <c r="AB55" s="43"/>
      <c r="AC55" s="43"/>
      <c r="AD55" s="43"/>
      <c r="AE55" s="15"/>
      <c r="AF55" s="43"/>
      <c r="AG55" s="15"/>
      <c r="AH55" s="43"/>
      <c r="AI55" s="43"/>
      <c r="AJ55" s="43"/>
    </row>
    <row r="56" spans="1:36">
      <c r="A56" s="6" t="s">
        <v>70</v>
      </c>
      <c r="B56" s="106">
        <v>-67.010820879999997</v>
      </c>
      <c r="C56" s="106">
        <v>-11.682884049999998</v>
      </c>
      <c r="D56" s="106">
        <v>-67.010820879999997</v>
      </c>
      <c r="E56" s="106">
        <v>-11.682884049999998</v>
      </c>
      <c r="F56" s="106">
        <v>-103.28312803999991</v>
      </c>
      <c r="G56" s="43"/>
      <c r="H56" s="43"/>
      <c r="I56" s="43"/>
      <c r="L56" s="43"/>
      <c r="O56" s="43"/>
      <c r="P56" s="43"/>
      <c r="Q56" s="43"/>
      <c r="R56" s="43"/>
      <c r="S56" s="43"/>
      <c r="T56" s="43"/>
      <c r="V56" s="43"/>
      <c r="W56" s="43"/>
      <c r="Y56" s="43"/>
      <c r="Z56" s="43"/>
      <c r="AA56" s="43"/>
      <c r="AB56" s="43"/>
      <c r="AC56" s="43"/>
      <c r="AD56" s="43"/>
      <c r="AE56" s="15"/>
      <c r="AF56" s="43"/>
      <c r="AG56" s="15"/>
      <c r="AH56" s="43"/>
      <c r="AI56" s="43"/>
      <c r="AJ56" s="43"/>
    </row>
    <row r="57" spans="1:36">
      <c r="A57" s="98" t="s">
        <v>117</v>
      </c>
      <c r="B57" s="106">
        <v>169.82677435913635</v>
      </c>
      <c r="C57" s="106">
        <v>45.910248899483193</v>
      </c>
      <c r="D57" s="106">
        <v>169.82677435913635</v>
      </c>
      <c r="E57" s="106">
        <v>45.910248899483193</v>
      </c>
      <c r="F57" s="106">
        <v>358.75780479257799</v>
      </c>
      <c r="G57" s="43"/>
      <c r="H57" s="43"/>
      <c r="I57" s="43"/>
      <c r="L57" s="43"/>
      <c r="O57" s="43"/>
      <c r="P57" s="43"/>
      <c r="Q57" s="43"/>
      <c r="R57" s="43"/>
      <c r="S57" s="43"/>
      <c r="T57" s="43"/>
      <c r="V57" s="43"/>
      <c r="W57" s="43"/>
      <c r="Y57" s="43"/>
      <c r="Z57" s="43"/>
      <c r="AA57" s="43"/>
      <c r="AB57" s="43"/>
      <c r="AC57" s="43"/>
      <c r="AD57" s="43"/>
      <c r="AE57" s="15"/>
      <c r="AF57" s="43"/>
      <c r="AG57" s="15"/>
      <c r="AH57" s="43"/>
      <c r="AI57" s="43"/>
      <c r="AJ57" s="43"/>
    </row>
    <row r="58" spans="1:36">
      <c r="A58" s="6" t="s">
        <v>71</v>
      </c>
      <c r="B58" s="100">
        <f>SUM(B56:B57)</f>
        <v>102.81595347913635</v>
      </c>
      <c r="C58" s="100">
        <f t="shared" ref="C58" si="13">SUM(C56:C57)</f>
        <v>34.227364849483195</v>
      </c>
      <c r="D58" s="100">
        <f t="shared" ref="D58" si="14">SUM(D56:D57)</f>
        <v>102.81595347913635</v>
      </c>
      <c r="E58" s="100">
        <f t="shared" ref="E58" si="15">SUM(E56:E57)</f>
        <v>34.227364849483195</v>
      </c>
      <c r="F58" s="100">
        <f t="shared" ref="F58" si="16">SUM(F56:F57)</f>
        <v>255.47467675257809</v>
      </c>
      <c r="G58" s="43"/>
      <c r="H58" s="43"/>
      <c r="I58" s="43"/>
      <c r="L58" s="43"/>
      <c r="O58" s="43"/>
      <c r="P58" s="43"/>
      <c r="Q58" s="43"/>
      <c r="R58" s="43"/>
      <c r="S58" s="43"/>
      <c r="T58" s="43"/>
      <c r="V58" s="43"/>
      <c r="W58" s="43"/>
      <c r="Y58" s="43"/>
      <c r="Z58" s="43"/>
      <c r="AA58" s="43"/>
      <c r="AB58" s="43"/>
      <c r="AC58" s="43"/>
      <c r="AD58" s="43"/>
      <c r="AE58" s="15"/>
      <c r="AF58" s="43"/>
      <c r="AG58" s="15"/>
      <c r="AH58" s="43"/>
      <c r="AI58" s="43"/>
      <c r="AJ58" s="43"/>
    </row>
    <row r="59" spans="1:36">
      <c r="A59" s="6" t="s">
        <v>72</v>
      </c>
      <c r="B59" s="106">
        <v>20329.160088923338</v>
      </c>
      <c r="C59" s="106">
        <v>16328.003040939997</v>
      </c>
      <c r="D59" s="106">
        <v>20329.160088923338</v>
      </c>
      <c r="E59" s="106">
        <v>16328.003040939997</v>
      </c>
      <c r="F59" s="106">
        <v>17308.668961773332</v>
      </c>
      <c r="G59" s="43"/>
      <c r="H59" s="43"/>
      <c r="I59" s="43"/>
      <c r="L59" s="43"/>
      <c r="O59" s="43"/>
      <c r="P59" s="43"/>
      <c r="Q59" s="43"/>
      <c r="R59" s="43"/>
      <c r="S59" s="43"/>
      <c r="T59" s="43"/>
      <c r="V59" s="43"/>
      <c r="W59" s="43"/>
      <c r="Y59" s="43"/>
      <c r="Z59" s="43"/>
      <c r="AA59" s="43"/>
      <c r="AB59" s="43"/>
      <c r="AC59" s="43"/>
      <c r="AD59" s="43"/>
      <c r="AE59" s="15"/>
      <c r="AF59" s="43"/>
      <c r="AG59" s="15"/>
      <c r="AH59" s="43"/>
      <c r="AI59" s="43"/>
      <c r="AJ59" s="43"/>
    </row>
    <row r="60" spans="1:36">
      <c r="A60" s="95" t="s">
        <v>73</v>
      </c>
      <c r="B60" s="89">
        <f>+B58/$B$120*$B$119/B59</f>
        <v>2.0511216868189689E-2</v>
      </c>
      <c r="C60" s="89">
        <f>+C58/$C$120*$C$119/C59</f>
        <v>8.5014057946523509E-3</v>
      </c>
      <c r="D60" s="89">
        <f>+(D58/$D$121*$D$119)/D59</f>
        <v>2.0511216868189689E-2</v>
      </c>
      <c r="E60" s="89">
        <f>+(E58/$E$121*$E$119)/E59</f>
        <v>8.5014057946523509E-3</v>
      </c>
      <c r="F60" s="89">
        <f>+(F58/$F$121*$F$119)/F59</f>
        <v>1.4759926214823386E-2</v>
      </c>
      <c r="G60" s="43"/>
      <c r="H60" s="43"/>
      <c r="I60" s="43"/>
      <c r="L60" s="43"/>
      <c r="O60" s="43"/>
      <c r="P60" s="43"/>
      <c r="Q60" s="43"/>
      <c r="R60" s="43"/>
      <c r="S60" s="43"/>
      <c r="T60" s="43"/>
      <c r="V60" s="43"/>
      <c r="W60" s="43"/>
      <c r="Y60" s="43"/>
      <c r="Z60" s="43"/>
      <c r="AA60" s="43"/>
      <c r="AB60" s="43"/>
      <c r="AC60" s="43"/>
      <c r="AD60" s="43"/>
      <c r="AE60" s="15"/>
      <c r="AF60" s="43"/>
      <c r="AG60" s="15"/>
      <c r="AH60" s="43"/>
      <c r="AI60" s="43"/>
      <c r="AJ60" s="43"/>
    </row>
    <row r="61" spans="1:36">
      <c r="A61" s="6"/>
      <c r="B61" s="101"/>
      <c r="C61" s="101"/>
      <c r="D61" s="101"/>
      <c r="E61" s="101"/>
      <c r="F61" s="101"/>
      <c r="G61" s="43"/>
      <c r="H61" s="43"/>
      <c r="I61" s="43"/>
      <c r="L61" s="43"/>
      <c r="O61" s="43"/>
      <c r="P61" s="43"/>
      <c r="Q61" s="43"/>
      <c r="R61" s="43"/>
      <c r="S61" s="43"/>
      <c r="T61" s="43"/>
      <c r="V61" s="43"/>
      <c r="W61" s="43"/>
      <c r="Y61" s="43"/>
      <c r="Z61" s="43"/>
      <c r="AA61" s="43"/>
      <c r="AB61" s="43"/>
      <c r="AC61" s="43"/>
      <c r="AD61" s="43"/>
      <c r="AE61" s="15"/>
      <c r="AF61" s="43"/>
      <c r="AG61" s="15"/>
      <c r="AH61" s="43"/>
      <c r="AI61" s="43"/>
      <c r="AJ61" s="43"/>
    </row>
    <row r="62" spans="1:36">
      <c r="A62" s="6" t="s">
        <v>74</v>
      </c>
      <c r="B62" s="106">
        <v>-289.24133096999992</v>
      </c>
      <c r="C62" s="106">
        <v>-96.546175089999991</v>
      </c>
      <c r="D62" s="106">
        <v>-289.24133096999992</v>
      </c>
      <c r="E62" s="106">
        <v>-96.546175089999991</v>
      </c>
      <c r="F62" s="106">
        <v>-630.73532639999939</v>
      </c>
      <c r="G62" s="43"/>
      <c r="H62" s="43"/>
      <c r="I62" s="43"/>
      <c r="L62" s="43"/>
      <c r="O62" s="43"/>
      <c r="P62" s="43"/>
      <c r="Q62" s="43"/>
      <c r="R62" s="43"/>
      <c r="S62" s="43"/>
      <c r="T62" s="43"/>
      <c r="V62" s="43"/>
      <c r="W62" s="43"/>
      <c r="Y62" s="43"/>
      <c r="Z62" s="43"/>
      <c r="AA62" s="43"/>
      <c r="AB62" s="43"/>
      <c r="AC62" s="43"/>
      <c r="AD62" s="43"/>
      <c r="AE62" s="15"/>
      <c r="AF62" s="43"/>
      <c r="AG62" s="15"/>
      <c r="AH62" s="43"/>
      <c r="AI62" s="43"/>
      <c r="AJ62" s="43"/>
    </row>
    <row r="63" spans="1:36">
      <c r="A63" s="98" t="s">
        <v>117</v>
      </c>
      <c r="B63" s="106">
        <v>546.95916801407202</v>
      </c>
      <c r="C63" s="106">
        <v>186.16771458004115</v>
      </c>
      <c r="D63" s="106">
        <v>546.95916801407202</v>
      </c>
      <c r="E63" s="106">
        <v>186.16771458004115</v>
      </c>
      <c r="F63" s="106">
        <v>1376.1518784461207</v>
      </c>
      <c r="G63" s="43"/>
      <c r="H63" s="43"/>
      <c r="I63" s="43"/>
      <c r="L63" s="43"/>
      <c r="O63" s="43"/>
      <c r="P63" s="43"/>
      <c r="Q63" s="43"/>
      <c r="R63" s="43"/>
      <c r="S63" s="43"/>
      <c r="T63" s="43"/>
      <c r="V63" s="43"/>
      <c r="W63" s="43"/>
      <c r="Y63" s="43"/>
      <c r="Z63" s="43"/>
      <c r="AA63" s="43"/>
      <c r="AB63" s="43"/>
      <c r="AC63" s="43"/>
      <c r="AD63" s="43"/>
      <c r="AE63" s="15"/>
      <c r="AF63" s="43"/>
      <c r="AG63" s="15"/>
      <c r="AH63" s="43"/>
      <c r="AI63" s="43"/>
      <c r="AJ63" s="43"/>
    </row>
    <row r="64" spans="1:36">
      <c r="A64" s="6" t="s">
        <v>75</v>
      </c>
      <c r="B64" s="100">
        <f>SUM(B62:B63)</f>
        <v>257.7178370440721</v>
      </c>
      <c r="C64" s="100">
        <f t="shared" ref="C64" si="17">SUM(C62:C63)</f>
        <v>89.621539490041158</v>
      </c>
      <c r="D64" s="100">
        <f t="shared" ref="D64" si="18">SUM(D62:D63)</f>
        <v>257.7178370440721</v>
      </c>
      <c r="E64" s="100">
        <f t="shared" ref="E64" si="19">SUM(E62:E63)</f>
        <v>89.621539490041158</v>
      </c>
      <c r="F64" s="100">
        <f t="shared" ref="F64" si="20">SUM(F62:F63)</f>
        <v>745.4165520461213</v>
      </c>
      <c r="G64" s="43"/>
      <c r="H64" s="43"/>
      <c r="I64" s="43"/>
      <c r="L64" s="43"/>
      <c r="O64" s="43"/>
      <c r="P64" s="43"/>
      <c r="Q64" s="43"/>
      <c r="R64" s="43"/>
      <c r="S64" s="43"/>
      <c r="T64" s="43"/>
      <c r="V64" s="43"/>
      <c r="W64" s="43"/>
      <c r="Y64" s="43"/>
      <c r="Z64" s="43"/>
      <c r="AA64" s="43"/>
      <c r="AB64" s="43"/>
      <c r="AC64" s="43"/>
      <c r="AD64" s="43"/>
      <c r="AE64" s="15"/>
      <c r="AF64" s="43"/>
      <c r="AG64" s="15"/>
      <c r="AH64" s="43"/>
      <c r="AI64" s="43"/>
      <c r="AJ64" s="43"/>
    </row>
    <row r="65" spans="1:36">
      <c r="A65" s="6" t="s">
        <v>76</v>
      </c>
      <c r="B65" s="106">
        <v>66615.454934413356</v>
      </c>
      <c r="C65" s="106">
        <v>64385</v>
      </c>
      <c r="D65" s="106">
        <v>66615.454934413356</v>
      </c>
      <c r="E65" s="106">
        <v>64385</v>
      </c>
      <c r="F65" s="106">
        <v>66727.023861784997</v>
      </c>
      <c r="G65" s="43"/>
      <c r="H65" s="43"/>
      <c r="I65" s="43"/>
      <c r="L65" s="43"/>
      <c r="O65" s="43"/>
      <c r="P65" s="43"/>
      <c r="Q65" s="43"/>
      <c r="R65" s="43"/>
      <c r="S65" s="43"/>
      <c r="T65" s="43"/>
      <c r="V65" s="43"/>
      <c r="W65" s="43"/>
      <c r="Y65" s="43"/>
      <c r="Z65" s="43"/>
      <c r="AA65" s="43"/>
      <c r="AB65" s="43"/>
      <c r="AC65" s="43"/>
      <c r="AD65" s="43"/>
      <c r="AE65" s="15"/>
      <c r="AF65" s="43"/>
      <c r="AG65" s="15"/>
      <c r="AH65" s="43"/>
      <c r="AI65" s="43"/>
      <c r="AJ65" s="43"/>
    </row>
    <row r="66" spans="1:36">
      <c r="A66" s="95" t="s">
        <v>77</v>
      </c>
      <c r="B66" s="89">
        <f>+B64/$B$120*$B$119/B65</f>
        <v>1.5689887681753355E-2</v>
      </c>
      <c r="C66" s="89">
        <f>+C64/$C$120*$C$119/C65</f>
        <v>5.6451833870665219E-3</v>
      </c>
      <c r="D66" s="89">
        <f>+(D64/$D$121*$D$119)/D65</f>
        <v>1.5689887681753355E-2</v>
      </c>
      <c r="E66" s="89">
        <f>+(E64/$E$121*$E$119)/E65</f>
        <v>5.6451833870665219E-3</v>
      </c>
      <c r="F66" s="89">
        <f>+(F64/$F$121*$F$119)/F65</f>
        <v>1.1171134405606634E-2</v>
      </c>
      <c r="G66" s="43"/>
      <c r="H66" s="43"/>
      <c r="I66" s="43"/>
      <c r="L66" s="43"/>
      <c r="O66" s="43"/>
      <c r="P66" s="43"/>
      <c r="Q66" s="43"/>
      <c r="R66" s="43"/>
      <c r="S66" s="43"/>
      <c r="T66" s="43"/>
      <c r="V66" s="43"/>
      <c r="W66" s="43"/>
      <c r="Y66" s="43"/>
      <c r="Z66" s="43"/>
      <c r="AA66" s="43"/>
      <c r="AB66" s="43"/>
      <c r="AC66" s="43"/>
      <c r="AD66" s="43"/>
      <c r="AE66" s="15"/>
      <c r="AF66" s="43"/>
      <c r="AG66" s="15"/>
      <c r="AH66" s="43"/>
      <c r="AI66" s="43"/>
      <c r="AJ66" s="43"/>
    </row>
    <row r="67" spans="1:36">
      <c r="A67" s="5"/>
      <c r="B67" s="43"/>
      <c r="C67" s="43"/>
      <c r="D67" s="43"/>
      <c r="E67" s="43"/>
      <c r="F67" s="43"/>
      <c r="G67" s="43"/>
      <c r="H67" s="43"/>
      <c r="I67" s="43"/>
      <c r="L67" s="43"/>
      <c r="O67" s="43"/>
      <c r="P67" s="43"/>
      <c r="Q67" s="43"/>
      <c r="R67" s="43"/>
      <c r="S67" s="43"/>
      <c r="T67" s="43"/>
      <c r="V67" s="43"/>
      <c r="W67" s="43"/>
      <c r="Y67" s="43"/>
      <c r="Z67" s="43"/>
      <c r="AA67" s="43"/>
      <c r="AB67" s="43"/>
      <c r="AC67" s="43"/>
      <c r="AD67" s="43"/>
      <c r="AE67" s="15"/>
      <c r="AF67" s="43"/>
      <c r="AG67" s="15"/>
      <c r="AH67" s="43"/>
      <c r="AI67" s="43"/>
      <c r="AJ67" s="43"/>
    </row>
    <row r="68" spans="1:36">
      <c r="B68" s="21"/>
      <c r="C68" s="22"/>
      <c r="D68" s="21"/>
      <c r="E68" s="22"/>
      <c r="F68" s="21"/>
      <c r="V68" s="60"/>
      <c r="W68" s="10"/>
      <c r="Y68" s="60"/>
      <c r="Z68" s="60"/>
      <c r="AA68" s="60"/>
      <c r="AB68" s="60"/>
      <c r="AC68" s="8"/>
      <c r="AE68" s="8"/>
      <c r="AG68" s="8"/>
      <c r="AI68" s="6"/>
      <c r="AJ68" s="6"/>
    </row>
    <row r="69" spans="1:36">
      <c r="A69" t="s" vm="9">
        <v>78</v>
      </c>
      <c r="B69" s="22"/>
      <c r="C69" s="102"/>
      <c r="D69" s="22">
        <v>258206.37909759986</v>
      </c>
      <c r="E69" s="22">
        <v>233581.27053924979</v>
      </c>
      <c r="F69" s="22">
        <v>252956.87405282989</v>
      </c>
      <c r="O69" s="10"/>
      <c r="P69" s="10"/>
      <c r="Q69" s="10"/>
      <c r="R69" s="10"/>
      <c r="S69" s="10"/>
      <c r="T69" s="10"/>
      <c r="V69" s="60"/>
      <c r="W69" s="8"/>
      <c r="Y69" s="8"/>
      <c r="Z69" s="8"/>
      <c r="AA69" s="8"/>
      <c r="AB69" s="7"/>
      <c r="AC69" s="8"/>
      <c r="AD69" s="6"/>
      <c r="AE69" s="8"/>
      <c r="AF69" s="6"/>
      <c r="AG69" s="8"/>
      <c r="AH69" s="6"/>
      <c r="AI69" s="8"/>
      <c r="AJ69" s="7"/>
    </row>
    <row r="70" spans="1:36">
      <c r="A70" t="s" vm="9">
        <v>79</v>
      </c>
      <c r="B70" s="21"/>
      <c r="C70" s="103"/>
      <c r="D70" s="22">
        <v>233581.27053924979</v>
      </c>
      <c r="E70" s="22">
        <v>221291.82878535913</v>
      </c>
      <c r="F70" s="22">
        <v>230298.83359230909</v>
      </c>
      <c r="O70" s="8"/>
      <c r="Q70" s="8"/>
      <c r="S70" s="8"/>
      <c r="V70" s="60"/>
      <c r="W70" s="8"/>
      <c r="Y70" s="8"/>
      <c r="Z70" s="8"/>
      <c r="AA70" s="8"/>
      <c r="AB70" s="7"/>
      <c r="AC70" s="8"/>
      <c r="AD70" s="39"/>
      <c r="AE70" s="8"/>
      <c r="AF70" s="39"/>
      <c r="AG70" s="8"/>
      <c r="AH70" s="39"/>
      <c r="AI70" s="8"/>
      <c r="AJ70" s="7"/>
    </row>
    <row r="71" spans="1:36">
      <c r="A71" s="3" t="s">
        <v>118</v>
      </c>
      <c r="B71" s="100"/>
      <c r="C71" s="100"/>
      <c r="D71" s="104">
        <f>+D69-D70</f>
        <v>24625.108558350068</v>
      </c>
      <c r="E71" s="104">
        <f>+E69-E70</f>
        <v>12289.441753890656</v>
      </c>
      <c r="F71" s="104">
        <f>+F69-F70</f>
        <v>22658.040460520802</v>
      </c>
      <c r="O71" s="8"/>
      <c r="Q71" s="8"/>
      <c r="S71" s="8"/>
      <c r="V71" s="60"/>
      <c r="W71" s="8"/>
      <c r="Y71" s="8"/>
      <c r="Z71" s="8"/>
      <c r="AA71" s="8"/>
      <c r="AB71" s="7"/>
      <c r="AC71" s="8"/>
      <c r="AD71" s="39"/>
      <c r="AE71" s="8"/>
      <c r="AF71" s="39"/>
      <c r="AG71" s="8"/>
      <c r="AH71" s="39"/>
      <c r="AI71" s="8"/>
      <c r="AJ71" s="7"/>
    </row>
    <row r="72" spans="1:36">
      <c r="B72" s="21"/>
      <c r="C72" s="105"/>
      <c r="D72" s="21"/>
      <c r="E72" s="23"/>
      <c r="F72" s="21"/>
      <c r="V72" s="60"/>
      <c r="W72" s="8"/>
      <c r="Y72" s="7"/>
      <c r="Z72" s="7"/>
      <c r="AA72" s="7"/>
      <c r="AB72" s="7"/>
      <c r="AC72" s="8"/>
      <c r="AD72" s="39"/>
      <c r="AE72" s="8"/>
      <c r="AF72" s="39"/>
      <c r="AG72" s="8"/>
      <c r="AH72" s="39"/>
      <c r="AI72" s="7"/>
      <c r="AJ72" s="7"/>
    </row>
    <row r="73" spans="1:36">
      <c r="A73" s="90" t="s">
        <v>20</v>
      </c>
      <c r="B73" s="90"/>
      <c r="C73" s="91"/>
      <c r="D73" s="90">
        <f>+D71/D70</f>
        <v>0.10542415708888009</v>
      </c>
      <c r="E73" s="90">
        <f>+E71/E70</f>
        <v>5.5535000191131036E-2</v>
      </c>
      <c r="F73" s="90">
        <f>+F71/F70</f>
        <v>9.8385389570107992E-2</v>
      </c>
      <c r="G73" s="46"/>
      <c r="H73" s="46"/>
      <c r="I73" s="46"/>
      <c r="L73" s="46"/>
      <c r="O73" s="46"/>
      <c r="P73" s="46"/>
      <c r="Q73" s="46"/>
      <c r="R73" s="46"/>
      <c r="S73" s="46"/>
      <c r="T73" s="46"/>
      <c r="V73" s="46"/>
      <c r="W73" s="46"/>
      <c r="Y73" s="46"/>
      <c r="Z73" s="46"/>
      <c r="AA73" s="46"/>
      <c r="AB73" s="2"/>
      <c r="AC73" s="46"/>
      <c r="AD73" s="72"/>
      <c r="AE73" s="46"/>
      <c r="AF73" s="72"/>
      <c r="AG73" s="46"/>
      <c r="AH73" s="72"/>
      <c r="AI73" s="46"/>
      <c r="AJ73" s="2"/>
    </row>
    <row r="74" spans="1:36">
      <c r="C74" s="19"/>
      <c r="E74" s="27"/>
      <c r="V74" s="60"/>
      <c r="W74" s="71"/>
      <c r="Y74" s="6"/>
      <c r="Z74" s="6"/>
      <c r="AA74" s="6"/>
      <c r="AB74" s="6"/>
      <c r="AC74" s="71"/>
      <c r="AE74" s="71"/>
      <c r="AG74" s="71"/>
      <c r="AI74" s="6"/>
      <c r="AJ74" s="6"/>
    </row>
    <row r="75" spans="1:36">
      <c r="A75" t="s" vm="6">
        <v>80</v>
      </c>
      <c r="C75" s="6"/>
      <c r="D75" s="1">
        <v>152143.52462752021</v>
      </c>
      <c r="E75" s="1">
        <v>141998.50318160004</v>
      </c>
      <c r="F75" s="1">
        <v>148099.65608877997</v>
      </c>
      <c r="O75" s="10"/>
      <c r="Q75" s="10"/>
      <c r="S75" s="10"/>
      <c r="V75" s="60"/>
      <c r="W75" s="8"/>
      <c r="Y75" s="8"/>
      <c r="Z75" s="8"/>
      <c r="AA75" s="8"/>
      <c r="AB75" s="8"/>
      <c r="AC75" s="8"/>
      <c r="AD75" s="6"/>
      <c r="AE75" s="8"/>
      <c r="AF75" s="6"/>
      <c r="AG75" s="8"/>
      <c r="AH75" s="6"/>
      <c r="AI75" s="8"/>
      <c r="AJ75" s="8"/>
    </row>
    <row r="76" spans="1:36">
      <c r="A76" s="7" t="s">
        <v>81</v>
      </c>
      <c r="C76" s="48"/>
      <c r="D76" s="1">
        <v>141998.50318160004</v>
      </c>
      <c r="E76" s="1">
        <v>128108.09644093039</v>
      </c>
      <c r="F76" s="1">
        <v>137664.0495297903</v>
      </c>
      <c r="G76" s="7"/>
      <c r="H76" s="7"/>
      <c r="I76" s="7"/>
      <c r="L76" s="7"/>
      <c r="O76" s="8"/>
      <c r="Q76" s="8"/>
      <c r="S76" s="8"/>
      <c r="V76" s="60"/>
      <c r="W76" s="8"/>
      <c r="Y76" s="8"/>
      <c r="Z76" s="8"/>
      <c r="AA76" s="8"/>
      <c r="AB76" s="7"/>
      <c r="AC76" s="8"/>
      <c r="AD76" s="7"/>
      <c r="AE76" s="8"/>
      <c r="AF76" s="7"/>
      <c r="AG76" s="8"/>
      <c r="AH76" s="7"/>
      <c r="AI76" s="8"/>
      <c r="AJ76" s="7"/>
    </row>
    <row r="77" spans="1:36">
      <c r="A77" s="3" t="s">
        <v>119</v>
      </c>
      <c r="B77" s="3"/>
      <c r="C77" s="6"/>
      <c r="D77" s="56">
        <f>+D75-D76</f>
        <v>10145.021445920167</v>
      </c>
      <c r="E77" s="56">
        <f>+E75-E76</f>
        <v>13890.406740669656</v>
      </c>
      <c r="F77" s="56">
        <f>+F75-F76</f>
        <v>10435.606558989675</v>
      </c>
      <c r="O77" s="8"/>
      <c r="Q77" s="8"/>
      <c r="S77" s="8"/>
      <c r="V77" s="60"/>
      <c r="W77" s="8"/>
      <c r="Y77" s="8"/>
      <c r="Z77" s="8"/>
      <c r="AA77" s="8"/>
      <c r="AB77" s="8"/>
      <c r="AC77" s="8"/>
      <c r="AD77" s="6"/>
      <c r="AE77" s="8"/>
      <c r="AF77" s="6"/>
      <c r="AG77" s="8"/>
      <c r="AH77" s="6"/>
      <c r="AI77" s="8"/>
      <c r="AJ77" s="8"/>
    </row>
    <row r="78" spans="1:36">
      <c r="C78" s="6"/>
      <c r="E78" s="1"/>
      <c r="F78" s="1"/>
      <c r="V78" s="60"/>
      <c r="W78" s="8"/>
      <c r="Y78" s="8"/>
      <c r="Z78" s="8"/>
      <c r="AA78" s="8"/>
      <c r="AB78" s="8"/>
      <c r="AC78" s="8"/>
      <c r="AD78" s="6"/>
      <c r="AE78" s="8"/>
      <c r="AF78" s="6"/>
      <c r="AG78" s="8"/>
      <c r="AH78" s="6"/>
      <c r="AI78" s="8"/>
      <c r="AJ78" s="8"/>
    </row>
    <row r="79" spans="1:36">
      <c r="A79" s="90" t="s">
        <v>22</v>
      </c>
      <c r="B79" s="90"/>
      <c r="C79" s="91"/>
      <c r="D79" s="90">
        <f>+D77/D76</f>
        <v>7.1444566094797712E-2</v>
      </c>
      <c r="E79" s="90">
        <f>+E77/E76</f>
        <v>0.10842723548760566</v>
      </c>
      <c r="F79" s="90">
        <f>+F77/F76</f>
        <v>7.5804878576751625E-2</v>
      </c>
      <c r="G79" s="46"/>
      <c r="H79" s="46"/>
      <c r="I79" s="46"/>
      <c r="L79" s="46"/>
      <c r="O79" s="46"/>
      <c r="P79" s="46"/>
      <c r="Q79" s="46"/>
      <c r="R79" s="46"/>
      <c r="S79" s="46"/>
      <c r="T79" s="46"/>
      <c r="V79" s="46"/>
      <c r="W79" s="46"/>
      <c r="Y79" s="46"/>
      <c r="Z79" s="46"/>
      <c r="AA79" s="46"/>
      <c r="AB79" s="2"/>
      <c r="AC79" s="46"/>
      <c r="AD79" s="72"/>
      <c r="AE79" s="46"/>
      <c r="AF79" s="72"/>
      <c r="AG79" s="46"/>
      <c r="AH79" s="72"/>
      <c r="AI79" s="46"/>
      <c r="AJ79" s="2"/>
    </row>
    <row r="80" spans="1:36">
      <c r="C80" s="19"/>
      <c r="E80" s="27"/>
      <c r="V80" s="60"/>
      <c r="W80" s="71"/>
      <c r="Y80" s="71"/>
      <c r="Z80" s="71"/>
      <c r="AA80" s="71"/>
      <c r="AB80" s="6"/>
      <c r="AC80" s="71"/>
      <c r="AE80" s="71"/>
      <c r="AG80" s="71"/>
      <c r="AI80" s="71"/>
      <c r="AJ80" s="6"/>
    </row>
    <row r="81" spans="1:36">
      <c r="A81" t="s" vm="6">
        <v>82</v>
      </c>
      <c r="C81"/>
      <c r="D81" s="1">
        <v>152143.52462752021</v>
      </c>
      <c r="E81" s="1">
        <v>141998.50318160004</v>
      </c>
      <c r="F81" s="1">
        <v>148099.65608877997</v>
      </c>
      <c r="O81" s="10"/>
      <c r="Q81" s="10"/>
      <c r="S81" s="10"/>
      <c r="V81" s="60"/>
      <c r="W81" s="10"/>
      <c r="Y81" s="10"/>
      <c r="Z81" s="10"/>
      <c r="AA81" s="10"/>
      <c r="AB81"/>
      <c r="AC81" s="10"/>
      <c r="AD81"/>
      <c r="AE81" s="10"/>
      <c r="AF81"/>
      <c r="AG81" s="10"/>
      <c r="AH81"/>
      <c r="AI81" s="10"/>
      <c r="AJ81"/>
    </row>
    <row r="82" spans="1:36">
      <c r="A82" t="s" vm="9">
        <v>83</v>
      </c>
      <c r="C82" s="39"/>
      <c r="D82" s="1">
        <v>258206.37909759986</v>
      </c>
      <c r="E82" s="1">
        <v>233581.27053924979</v>
      </c>
      <c r="F82" s="1">
        <v>252956.87405282989</v>
      </c>
      <c r="O82" s="10"/>
      <c r="Q82" s="10"/>
      <c r="S82" s="10"/>
      <c r="V82" s="60"/>
      <c r="W82" s="10"/>
      <c r="Y82" s="10"/>
      <c r="Z82" s="10"/>
      <c r="AA82" s="10"/>
      <c r="AB82" s="39"/>
      <c r="AC82" s="10"/>
      <c r="AD82" s="39"/>
      <c r="AE82" s="10"/>
      <c r="AF82" s="39"/>
      <c r="AG82" s="10"/>
      <c r="AH82" s="39"/>
      <c r="AI82" s="10"/>
      <c r="AJ82" s="39"/>
    </row>
    <row r="83" spans="1:36">
      <c r="A83" s="90" t="s">
        <v>24</v>
      </c>
      <c r="B83" s="91"/>
      <c r="C83" s="91"/>
      <c r="D83" s="90">
        <f t="shared" ref="D83" si="21">D81/D82</f>
        <v>0.58923224576884381</v>
      </c>
      <c r="E83" s="90">
        <f t="shared" ref="E83:F83" si="22">E81/E82</f>
        <v>0.60791904613661796</v>
      </c>
      <c r="F83" s="90">
        <f t="shared" si="22"/>
        <v>0.5854739336233632</v>
      </c>
      <c r="G83" s="46"/>
      <c r="H83" s="46"/>
      <c r="I83" s="46"/>
      <c r="L83" s="46"/>
      <c r="O83" s="46"/>
      <c r="P83" s="72"/>
      <c r="Q83" s="46"/>
      <c r="R83" s="72"/>
      <c r="S83" s="46"/>
      <c r="T83" s="72"/>
      <c r="V83" s="72"/>
      <c r="W83" s="46"/>
      <c r="Y83" s="46"/>
      <c r="Z83" s="46"/>
      <c r="AA83" s="46"/>
      <c r="AB83" s="2"/>
      <c r="AC83" s="46"/>
      <c r="AD83" s="72"/>
      <c r="AE83" s="46"/>
      <c r="AF83" s="72"/>
      <c r="AG83" s="46"/>
      <c r="AH83" s="72"/>
      <c r="AI83" s="46"/>
      <c r="AJ83" s="2"/>
    </row>
    <row r="84" spans="1:36">
      <c r="C84" s="19"/>
      <c r="E84" s="27"/>
      <c r="V84" s="60"/>
      <c r="W84" s="71"/>
      <c r="Y84" s="6"/>
      <c r="Z84" s="6"/>
      <c r="AA84" s="6"/>
      <c r="AB84" s="6"/>
      <c r="AC84" s="71"/>
      <c r="AE84" s="71"/>
      <c r="AG84" s="71"/>
      <c r="AI84" s="6"/>
      <c r="AJ84" s="6"/>
    </row>
    <row r="85" spans="1:36">
      <c r="A85" t="s" vm="5">
        <v>84</v>
      </c>
      <c r="B85" s="1">
        <v>34.502547439999809</v>
      </c>
      <c r="C85" s="1">
        <v>15.410625150000035</v>
      </c>
      <c r="D85" s="11">
        <v>34.50254744000037</v>
      </c>
      <c r="E85" s="1">
        <v>15.410625149999984</v>
      </c>
      <c r="F85" s="81">
        <v>5.0701310500003345</v>
      </c>
      <c r="O85" s="10"/>
      <c r="P85" s="10"/>
      <c r="Q85" s="10"/>
      <c r="R85" s="10"/>
      <c r="S85" s="10"/>
      <c r="T85" s="10"/>
      <c r="V85" s="10"/>
      <c r="W85" s="44"/>
      <c r="Y85" s="44"/>
      <c r="Z85" s="44"/>
      <c r="AA85" s="44"/>
      <c r="AB85" s="55"/>
      <c r="AC85" s="44"/>
      <c r="AD85" s="44"/>
      <c r="AE85" s="44"/>
      <c r="AF85" s="55"/>
      <c r="AG85" s="44"/>
      <c r="AH85" s="44"/>
      <c r="AI85" s="44"/>
      <c r="AJ85" s="55"/>
    </row>
    <row r="86" spans="1:36">
      <c r="A86" s="7" t="s">
        <v>109</v>
      </c>
      <c r="B86" s="8">
        <f>B85*4</f>
        <v>138.01018975999924</v>
      </c>
      <c r="C86" s="45">
        <f>C85*4</f>
        <v>61.64250060000014</v>
      </c>
      <c r="D86" s="11">
        <f>+D85/MID(B3,2,1)*4</f>
        <v>138.01018976000148</v>
      </c>
      <c r="E86" s="11">
        <f>+E85/MID(C3,2,1)*4</f>
        <v>61.642500599999934</v>
      </c>
      <c r="F86" s="81">
        <f>+F85</f>
        <v>5.0701310500003345</v>
      </c>
      <c r="G86" s="7"/>
      <c r="H86" s="7"/>
      <c r="I86" s="7"/>
      <c r="L86" s="7"/>
      <c r="O86" s="10"/>
      <c r="P86" s="8"/>
      <c r="Q86" s="10"/>
      <c r="R86" s="8"/>
      <c r="S86" s="10"/>
      <c r="T86" s="8"/>
      <c r="V86" s="8"/>
      <c r="W86" s="55"/>
      <c r="Y86" s="55"/>
      <c r="Z86" s="55"/>
      <c r="AA86" s="55"/>
      <c r="AB86" s="55"/>
      <c r="AC86" s="55"/>
      <c r="AD86" s="44"/>
      <c r="AE86" s="55"/>
      <c r="AF86" s="55"/>
      <c r="AG86" s="55"/>
      <c r="AH86" s="55"/>
      <c r="AI86" s="55"/>
      <c r="AJ86" s="55"/>
    </row>
    <row r="87" spans="1:36">
      <c r="C87" s="6"/>
      <c r="E87" s="1"/>
      <c r="V87" s="60"/>
      <c r="W87" s="55"/>
      <c r="Y87" s="73"/>
      <c r="Z87" s="73"/>
      <c r="AA87" s="73"/>
      <c r="AB87" s="73"/>
      <c r="AC87" s="55"/>
      <c r="AD87" s="6"/>
      <c r="AE87" s="55"/>
      <c r="AF87" s="6"/>
      <c r="AG87" s="55"/>
      <c r="AH87" s="6"/>
      <c r="AI87" s="73"/>
      <c r="AJ87" s="73"/>
    </row>
    <row r="88" spans="1:36">
      <c r="A88" t="s">
        <v>85</v>
      </c>
      <c r="B88" s="1">
        <v>255581.62657521488</v>
      </c>
      <c r="C88" s="42">
        <v>231940.05206577946</v>
      </c>
      <c r="D88" s="11">
        <v>255581.62657521488</v>
      </c>
      <c r="E88" s="1">
        <v>231940.05206577946</v>
      </c>
      <c r="F88" s="1">
        <v>241627.85382256948</v>
      </c>
      <c r="O88" s="10"/>
      <c r="P88" s="10"/>
      <c r="Q88" s="10"/>
      <c r="R88" s="10"/>
      <c r="S88" s="10"/>
      <c r="T88" s="10"/>
      <c r="V88" s="10"/>
      <c r="W88" s="44"/>
      <c r="Y88" s="44"/>
      <c r="Z88" s="44"/>
      <c r="AA88" s="44"/>
      <c r="AB88" s="44"/>
      <c r="AC88" s="44"/>
      <c r="AD88" s="44"/>
      <c r="AE88" s="44"/>
      <c r="AF88" s="44"/>
      <c r="AG88" s="44"/>
      <c r="AH88" s="44"/>
      <c r="AI88" s="44"/>
      <c r="AJ88" s="44"/>
    </row>
    <row r="89" spans="1:36">
      <c r="A89" s="14" t="s">
        <v>27</v>
      </c>
      <c r="B89" s="14">
        <f>+B86/B88</f>
        <v>5.3998478532800301E-4</v>
      </c>
      <c r="C89" s="14">
        <f>C86/C88</f>
        <v>2.657691073662344E-4</v>
      </c>
      <c r="D89" s="14">
        <f>+D86/D88</f>
        <v>5.3998478532801179E-4</v>
      </c>
      <c r="E89" s="14">
        <f>+E86/E88</f>
        <v>2.6576910736623353E-4</v>
      </c>
      <c r="F89" s="14">
        <f>+F86/F88</f>
        <v>2.0983222628478084E-5</v>
      </c>
      <c r="G89" s="15"/>
      <c r="H89" s="15"/>
      <c r="I89" s="15"/>
      <c r="L89" s="15"/>
      <c r="O89" s="15"/>
      <c r="P89" s="15"/>
      <c r="Q89" s="15"/>
      <c r="R89" s="15"/>
      <c r="S89" s="15"/>
      <c r="T89" s="15"/>
      <c r="V89" s="15"/>
      <c r="W89" s="15"/>
      <c r="Y89" s="15"/>
      <c r="Z89" s="15"/>
      <c r="AA89" s="15"/>
      <c r="AB89" s="15"/>
      <c r="AC89" s="15"/>
      <c r="AD89" s="15"/>
      <c r="AE89" s="15"/>
      <c r="AF89" s="15"/>
      <c r="AG89" s="15"/>
      <c r="AH89" s="15"/>
      <c r="AI89" s="15"/>
      <c r="AJ89" s="15"/>
    </row>
    <row r="90" spans="1:36">
      <c r="C90" s="6"/>
      <c r="E90" s="1"/>
      <c r="V90" s="60"/>
      <c r="W90" s="55"/>
      <c r="Y90" s="73"/>
      <c r="Z90" s="73"/>
      <c r="AA90" s="73"/>
      <c r="AB90" s="73"/>
      <c r="AC90" s="55"/>
      <c r="AD90" s="6"/>
      <c r="AE90" s="55"/>
      <c r="AF90" s="6"/>
      <c r="AG90" s="55"/>
      <c r="AH90" s="6"/>
      <c r="AI90" s="73"/>
      <c r="AJ90" s="73"/>
    </row>
    <row r="91" spans="1:36">
      <c r="A91" t="s">
        <v>86</v>
      </c>
      <c r="B91" s="42"/>
      <c r="C91" s="45"/>
      <c r="D91" s="44">
        <v>58631</v>
      </c>
      <c r="E91" s="44">
        <v>52494</v>
      </c>
      <c r="F91" s="44">
        <v>57532</v>
      </c>
      <c r="O91" s="44"/>
      <c r="P91" s="44"/>
      <c r="Q91" s="44"/>
      <c r="R91" s="44"/>
      <c r="S91" s="44"/>
      <c r="T91" s="55"/>
      <c r="V91" s="44"/>
      <c r="W91" s="44"/>
      <c r="Y91" s="44"/>
      <c r="Z91" s="44"/>
      <c r="AA91" s="44"/>
      <c r="AB91" s="55"/>
      <c r="AC91" s="44"/>
      <c r="AD91" s="44"/>
      <c r="AE91" s="44"/>
      <c r="AF91" s="55"/>
      <c r="AG91" s="44"/>
      <c r="AH91" s="44"/>
      <c r="AI91" s="44"/>
      <c r="AJ91" s="55"/>
    </row>
    <row r="92" spans="1:36">
      <c r="B92" s="42"/>
      <c r="C92" s="45"/>
      <c r="D92" s="44"/>
      <c r="E92" s="44"/>
      <c r="F92" s="44"/>
      <c r="O92" s="44"/>
      <c r="P92" s="44"/>
      <c r="Q92" s="44"/>
      <c r="R92" s="44"/>
      <c r="S92" s="44"/>
      <c r="T92" s="55"/>
      <c r="V92" s="44"/>
      <c r="W92" s="44"/>
      <c r="Y92" s="44"/>
      <c r="Z92" s="44"/>
      <c r="AA92" s="44"/>
      <c r="AB92" s="55"/>
      <c r="AC92" s="44"/>
      <c r="AD92" s="44"/>
      <c r="AE92" s="44"/>
      <c r="AF92" s="55"/>
      <c r="AG92" s="44"/>
      <c r="AH92" s="44"/>
      <c r="AI92" s="44"/>
      <c r="AJ92" s="55"/>
    </row>
    <row r="93" spans="1:36">
      <c r="A93" t="s">
        <v>87</v>
      </c>
      <c r="B93" s="42"/>
      <c r="C93" s="45"/>
      <c r="D93" s="44">
        <v>15241</v>
      </c>
      <c r="E93" s="44">
        <v>12330</v>
      </c>
      <c r="F93" s="44">
        <v>14667</v>
      </c>
      <c r="O93" s="44"/>
      <c r="P93" s="44"/>
      <c r="Q93" s="44"/>
      <c r="R93" s="44"/>
      <c r="S93" s="44"/>
      <c r="T93" s="55"/>
      <c r="V93" s="44"/>
      <c r="W93" s="44"/>
      <c r="Y93" s="44"/>
      <c r="Z93" s="44"/>
      <c r="AA93" s="44"/>
      <c r="AB93" s="55"/>
      <c r="AC93" s="44"/>
      <c r="AD93" s="44"/>
      <c r="AE93" s="44"/>
      <c r="AF93" s="55"/>
      <c r="AG93" s="44"/>
      <c r="AH93" s="44"/>
      <c r="AI93" s="44"/>
      <c r="AJ93" s="55"/>
    </row>
    <row r="94" spans="1:36">
      <c r="A94" s="6" t="s">
        <v>88</v>
      </c>
      <c r="B94" s="42"/>
      <c r="C94" s="45"/>
      <c r="D94" s="44">
        <v>2407</v>
      </c>
      <c r="E94" s="44">
        <v>2029</v>
      </c>
      <c r="F94" s="44">
        <v>2775</v>
      </c>
      <c r="O94" s="44"/>
      <c r="P94" s="44"/>
      <c r="Q94" s="44"/>
      <c r="R94" s="44"/>
      <c r="S94" s="44"/>
      <c r="T94" s="55"/>
      <c r="V94" s="44"/>
      <c r="W94" s="44"/>
      <c r="Y94" s="44"/>
      <c r="Z94" s="44"/>
      <c r="AA94" s="44"/>
      <c r="AB94" s="55"/>
      <c r="AC94" s="44"/>
      <c r="AD94" s="44"/>
      <c r="AE94" s="44"/>
      <c r="AF94" s="55"/>
      <c r="AG94" s="44"/>
      <c r="AH94" s="44"/>
      <c r="AI94" s="44"/>
      <c r="AJ94" s="55"/>
    </row>
    <row r="95" spans="1:36">
      <c r="A95" s="75"/>
      <c r="B95" s="75"/>
      <c r="C95" s="75"/>
      <c r="D95" s="43"/>
      <c r="E95" s="43"/>
      <c r="F95" s="43"/>
      <c r="O95" s="44"/>
      <c r="P95" s="44"/>
      <c r="Q95" s="44"/>
      <c r="R95" s="44"/>
      <c r="S95" s="44"/>
      <c r="T95" s="55"/>
      <c r="V95" s="44"/>
      <c r="W95" s="44"/>
      <c r="Y95" s="44"/>
      <c r="Z95" s="44"/>
      <c r="AA95" s="44"/>
      <c r="AB95" s="55"/>
      <c r="AC95" s="44"/>
      <c r="AD95" s="44"/>
      <c r="AE95" s="44"/>
      <c r="AF95" s="55"/>
      <c r="AG95" s="44"/>
      <c r="AH95" s="44"/>
      <c r="AI95" s="44"/>
      <c r="AJ95" s="55"/>
    </row>
    <row r="96" spans="1:36" ht="14.25" customHeight="1">
      <c r="A96" s="92" t="s">
        <v>89</v>
      </c>
      <c r="B96" s="92"/>
      <c r="C96" s="92"/>
      <c r="D96" s="89">
        <f>(D93+D94)/(D91+D69)</f>
        <v>5.5700498628868021E-2</v>
      </c>
      <c r="E96" s="89">
        <f t="shared" ref="E96:F96" si="23">(E93+E94)/(E91+E69)</f>
        <v>5.0193083704625677E-2</v>
      </c>
      <c r="F96" s="89">
        <f t="shared" si="23"/>
        <v>5.6175925959370224E-2</v>
      </c>
      <c r="O96" s="44"/>
      <c r="P96" s="44"/>
      <c r="Q96" s="44"/>
      <c r="R96" s="44"/>
      <c r="S96" s="44"/>
      <c r="T96" s="55"/>
      <c r="V96" s="44"/>
      <c r="W96" s="44"/>
      <c r="Y96" s="44"/>
      <c r="Z96" s="44"/>
      <c r="AA96" s="44"/>
      <c r="AB96" s="55"/>
      <c r="AC96" s="44"/>
      <c r="AD96" s="44"/>
      <c r="AE96" s="44"/>
      <c r="AF96" s="55"/>
      <c r="AG96" s="44"/>
      <c r="AH96" s="44"/>
      <c r="AI96" s="44"/>
      <c r="AJ96" s="55"/>
    </row>
    <row r="97" spans="1:36">
      <c r="A97" s="75"/>
      <c r="B97" s="75"/>
      <c r="C97" s="75"/>
      <c r="D97" s="43"/>
      <c r="E97" s="43"/>
      <c r="F97" s="43"/>
      <c r="O97" s="44"/>
      <c r="P97" s="44"/>
      <c r="Q97" s="44"/>
      <c r="R97" s="44"/>
      <c r="S97" s="44"/>
      <c r="T97" s="55"/>
      <c r="V97" s="44"/>
      <c r="W97" s="44"/>
      <c r="Y97" s="44"/>
      <c r="Z97" s="44"/>
      <c r="AA97" s="44"/>
      <c r="AB97" s="55"/>
      <c r="AC97" s="44"/>
      <c r="AD97" s="44"/>
      <c r="AE97" s="44"/>
      <c r="AF97" s="55"/>
      <c r="AG97" s="44"/>
      <c r="AH97" s="44"/>
      <c r="AI97" s="44"/>
      <c r="AJ97" s="55"/>
    </row>
    <row r="98" spans="1:36">
      <c r="A98" t="s">
        <v>90</v>
      </c>
      <c r="C98" s="6"/>
      <c r="D98" s="6">
        <v>2851</v>
      </c>
      <c r="E98" s="44">
        <v>2886</v>
      </c>
      <c r="F98" s="44">
        <v>3112</v>
      </c>
      <c r="O98" s="44"/>
      <c r="P98" s="44"/>
      <c r="Q98" s="44"/>
      <c r="R98" s="44"/>
      <c r="S98" s="44"/>
      <c r="T98" s="44"/>
      <c r="V98" s="6"/>
      <c r="W98" s="44"/>
      <c r="Y98" s="44"/>
      <c r="Z98" s="44"/>
      <c r="AA98" s="44"/>
      <c r="AB98" s="44"/>
      <c r="AC98" s="44"/>
      <c r="AD98" s="6"/>
      <c r="AE98" s="44"/>
      <c r="AF98" s="6"/>
      <c r="AG98" s="44"/>
      <c r="AH98" s="6"/>
      <c r="AI98" s="44"/>
      <c r="AJ98" s="44"/>
    </row>
    <row r="99" spans="1:36">
      <c r="A99" s="6" t="s">
        <v>91</v>
      </c>
      <c r="B99" s="6"/>
      <c r="C99" s="6"/>
      <c r="D99" s="44">
        <v>1060</v>
      </c>
      <c r="E99" s="44">
        <v>1110</v>
      </c>
      <c r="F99" s="44">
        <v>1086</v>
      </c>
      <c r="G99" s="6"/>
      <c r="H99" s="6"/>
      <c r="I99" s="6"/>
      <c r="L99" s="6"/>
      <c r="O99" s="55"/>
      <c r="P99" s="55"/>
      <c r="Q99" s="55"/>
      <c r="R99" s="55"/>
      <c r="S99" s="55"/>
      <c r="T99" s="44"/>
      <c r="V99" s="6"/>
      <c r="W99" s="44"/>
      <c r="Y99" s="55"/>
      <c r="Z99" s="55"/>
      <c r="AA99" s="55"/>
      <c r="AB99" s="44"/>
      <c r="AC99" s="44"/>
      <c r="AD99" s="6"/>
      <c r="AE99" s="44"/>
      <c r="AF99" s="6"/>
      <c r="AG99" s="44"/>
      <c r="AH99" s="6"/>
      <c r="AI99" s="55"/>
      <c r="AJ99" s="44"/>
    </row>
    <row r="100" spans="1:36">
      <c r="A100" s="75"/>
      <c r="B100" s="75"/>
      <c r="C100" s="75"/>
      <c r="D100" s="43"/>
      <c r="E100" s="43"/>
      <c r="F100" s="75"/>
      <c r="G100" s="75"/>
      <c r="H100" s="75"/>
      <c r="I100" s="75"/>
      <c r="L100" s="75"/>
      <c r="O100" s="43"/>
      <c r="P100" s="43"/>
      <c r="Q100" s="43"/>
      <c r="R100" s="43"/>
      <c r="S100" s="43"/>
      <c r="T100" s="43"/>
      <c r="V100" s="75"/>
      <c r="W100" s="43"/>
      <c r="Y100" s="43"/>
      <c r="Z100" s="43"/>
      <c r="AA100" s="43"/>
      <c r="AB100" s="43"/>
      <c r="AC100" s="43"/>
      <c r="AD100" s="75"/>
      <c r="AE100" s="43"/>
      <c r="AF100" s="75"/>
      <c r="AG100" s="43"/>
      <c r="AH100" s="75"/>
      <c r="AI100" s="43"/>
      <c r="AJ100" s="43"/>
    </row>
    <row r="101" spans="1:36" ht="16.5" customHeight="1">
      <c r="A101" s="92" t="s">
        <v>92</v>
      </c>
      <c r="B101" s="92"/>
      <c r="C101" s="92"/>
      <c r="D101" s="89">
        <f>+(D98+D99)/(D91+D69)</f>
        <v>1.2343871834627314E-2</v>
      </c>
      <c r="E101" s="89">
        <f>+(E98+E99)/(E91+E69)</f>
        <v>1.3968351729485634E-2</v>
      </c>
      <c r="F101" s="89">
        <f>+(F98+F99)/(F91+F69)</f>
        <v>1.3520613299933275E-2</v>
      </c>
      <c r="G101" s="75"/>
      <c r="H101" s="75"/>
      <c r="I101" s="75"/>
      <c r="L101" s="75"/>
      <c r="O101" s="43"/>
      <c r="P101" s="43"/>
      <c r="Q101" s="43"/>
      <c r="R101" s="43"/>
      <c r="S101" s="43"/>
      <c r="T101" s="43"/>
      <c r="V101" s="75"/>
      <c r="W101" s="43"/>
      <c r="Y101" s="43"/>
      <c r="Z101" s="43"/>
      <c r="AA101" s="43"/>
      <c r="AB101" s="43"/>
      <c r="AC101" s="43"/>
      <c r="AD101" s="75"/>
      <c r="AE101" s="43"/>
      <c r="AF101" s="75"/>
      <c r="AG101" s="43"/>
      <c r="AH101" s="75"/>
      <c r="AI101" s="43"/>
      <c r="AJ101" s="43"/>
    </row>
    <row r="102" spans="1:36">
      <c r="A102" s="75"/>
      <c r="B102" s="75"/>
      <c r="C102" s="75"/>
      <c r="D102" s="43"/>
      <c r="E102" s="43"/>
      <c r="F102" s="75"/>
      <c r="G102" s="75"/>
      <c r="H102" s="75"/>
      <c r="I102" s="75"/>
      <c r="L102" s="75"/>
      <c r="O102" s="43"/>
      <c r="P102" s="43"/>
      <c r="Q102" s="43"/>
      <c r="R102" s="43"/>
      <c r="S102" s="43"/>
      <c r="T102" s="43"/>
      <c r="V102" s="75"/>
      <c r="W102" s="43"/>
      <c r="Y102" s="43"/>
      <c r="Z102" s="43"/>
      <c r="AA102" s="43"/>
      <c r="AB102" s="43"/>
      <c r="AC102" s="43"/>
      <c r="AD102" s="75"/>
      <c r="AE102" s="43"/>
      <c r="AF102" s="75"/>
      <c r="AG102" s="43"/>
      <c r="AH102" s="75"/>
      <c r="AI102" s="43"/>
      <c r="AJ102" s="43"/>
    </row>
    <row r="103" spans="1:36">
      <c r="A103" s="6" t="s" vm="7">
        <v>93</v>
      </c>
      <c r="C103"/>
      <c r="D103" s="12">
        <v>255.751082</v>
      </c>
      <c r="E103" s="4">
        <v>255.751082</v>
      </c>
      <c r="F103" s="4">
        <v>255.751082</v>
      </c>
      <c r="G103" s="6"/>
      <c r="H103" s="6"/>
      <c r="I103" s="6"/>
      <c r="L103" s="6"/>
      <c r="O103" s="62"/>
      <c r="P103" s="62"/>
      <c r="Q103" s="62"/>
      <c r="R103" s="62"/>
      <c r="S103" s="62"/>
      <c r="V103"/>
      <c r="W103" s="62"/>
      <c r="Y103" s="62"/>
      <c r="Z103" s="62"/>
      <c r="AA103" s="62"/>
      <c r="AB103"/>
      <c r="AC103" s="62"/>
      <c r="AD103"/>
      <c r="AE103" s="62"/>
      <c r="AF103"/>
      <c r="AG103" s="62"/>
      <c r="AH103"/>
      <c r="AI103" s="62"/>
      <c r="AJ103"/>
    </row>
    <row r="104" spans="1:36">
      <c r="A104" s="6" t="s" vm="16">
        <v>94</v>
      </c>
      <c r="C104"/>
      <c r="D104" s="12">
        <v>4.7434999999999998E-2</v>
      </c>
      <c r="E104" s="12">
        <v>3.0387000000000001E-2</v>
      </c>
      <c r="F104" s="4">
        <v>2.9218999999999998E-2</v>
      </c>
      <c r="G104" s="6"/>
      <c r="H104" s="6"/>
      <c r="I104" s="6"/>
      <c r="L104" s="6"/>
      <c r="O104" s="63"/>
      <c r="P104" s="63"/>
      <c r="Q104" s="63"/>
      <c r="R104" s="63"/>
      <c r="S104" s="63"/>
      <c r="T104" s="6"/>
      <c r="V104"/>
      <c r="W104" s="63"/>
      <c r="Y104" s="63"/>
      <c r="Z104" s="63"/>
      <c r="AA104" s="63"/>
      <c r="AB104" s="6"/>
      <c r="AC104" s="63"/>
      <c r="AD104"/>
      <c r="AE104" s="63"/>
      <c r="AF104"/>
      <c r="AG104" s="63"/>
      <c r="AH104"/>
      <c r="AI104" s="63"/>
      <c r="AJ104" s="6"/>
    </row>
    <row r="105" spans="1:36">
      <c r="A105" s="6" t="s">
        <v>95</v>
      </c>
      <c r="C105"/>
      <c r="D105" s="63">
        <v>255.70364699999999</v>
      </c>
      <c r="E105" s="50">
        <v>255.72069500000001</v>
      </c>
      <c r="F105" s="50">
        <v>255.72186299999998</v>
      </c>
      <c r="G105" s="6"/>
      <c r="H105" s="6"/>
      <c r="I105" s="6"/>
      <c r="L105" s="6"/>
      <c r="O105" s="63"/>
      <c r="P105" s="63"/>
      <c r="Q105" s="63"/>
      <c r="R105" s="63"/>
      <c r="S105" s="63"/>
      <c r="T105" s="6"/>
      <c r="V105"/>
      <c r="W105" s="63"/>
      <c r="Y105" s="63"/>
      <c r="Z105" s="63"/>
      <c r="AA105" s="63"/>
      <c r="AB105" s="6"/>
      <c r="AC105" s="63"/>
      <c r="AD105"/>
      <c r="AE105" s="63"/>
      <c r="AF105"/>
      <c r="AG105" s="63"/>
      <c r="AH105"/>
      <c r="AI105" s="63"/>
      <c r="AJ105" s="6"/>
    </row>
    <row r="106" spans="1:36">
      <c r="A106" s="19"/>
      <c r="B106" s="19"/>
      <c r="C106" s="19"/>
      <c r="D106" s="64"/>
      <c r="E106" s="51"/>
      <c r="F106" s="19"/>
      <c r="G106" s="19"/>
      <c r="H106" s="19"/>
      <c r="I106" s="19"/>
      <c r="L106" s="19"/>
      <c r="O106" s="19"/>
      <c r="P106" s="19"/>
      <c r="Q106" s="19"/>
      <c r="R106" s="19"/>
      <c r="S106" s="19"/>
      <c r="T106" s="6"/>
      <c r="V106" s="19"/>
      <c r="W106" s="64"/>
      <c r="Y106" s="19"/>
      <c r="Z106" s="19"/>
      <c r="AA106" s="19"/>
      <c r="AB106" s="6"/>
      <c r="AC106" s="64"/>
      <c r="AE106" s="64"/>
      <c r="AG106" s="64"/>
      <c r="AJ106" s="6"/>
    </row>
    <row r="107" spans="1:36">
      <c r="A107" s="92" t="s">
        <v>96</v>
      </c>
      <c r="B107" s="93"/>
      <c r="C107" s="93"/>
      <c r="D107" s="94">
        <f>D10/D105</f>
        <v>108.76609942462032</v>
      </c>
      <c r="E107" s="94">
        <f>E10/E105</f>
        <v>102.3218224804998</v>
      </c>
      <c r="F107" s="94">
        <f>F10/F105</f>
        <v>106.3225438993851</v>
      </c>
      <c r="G107" s="75"/>
      <c r="H107" s="75"/>
      <c r="I107" s="75"/>
      <c r="L107" s="75"/>
      <c r="O107" s="76"/>
      <c r="P107" s="76"/>
      <c r="Q107" s="76"/>
      <c r="R107" s="76"/>
      <c r="S107" s="76"/>
      <c r="T107" s="5"/>
      <c r="V107" s="2"/>
      <c r="W107" s="76"/>
      <c r="Y107" s="76"/>
      <c r="Z107" s="76"/>
      <c r="AA107" s="76"/>
      <c r="AB107" s="5"/>
      <c r="AC107" s="76"/>
      <c r="AD107" s="2"/>
      <c r="AE107" s="76"/>
      <c r="AF107" s="2"/>
      <c r="AG107" s="76"/>
      <c r="AH107" s="2"/>
      <c r="AI107" s="76"/>
      <c r="AJ107" s="5"/>
    </row>
    <row r="108" spans="1:36">
      <c r="A108" s="52"/>
      <c r="B108" s="52"/>
      <c r="C108" s="52"/>
      <c r="D108" s="19"/>
      <c r="E108" s="19"/>
      <c r="F108" s="52"/>
      <c r="G108" s="52"/>
      <c r="H108" s="52"/>
      <c r="I108" s="52"/>
      <c r="L108" s="52"/>
      <c r="O108" s="53"/>
      <c r="P108" s="53"/>
      <c r="Q108" s="53"/>
      <c r="R108" s="53"/>
      <c r="S108" s="53"/>
      <c r="T108" s="53"/>
      <c r="V108" s="52"/>
      <c r="W108" s="19"/>
      <c r="Y108" s="53"/>
      <c r="Z108" s="53"/>
      <c r="AA108" s="53"/>
      <c r="AB108" s="53"/>
      <c r="AD108" s="52"/>
      <c r="AF108" s="52"/>
      <c r="AH108" s="52"/>
      <c r="AI108" s="53"/>
      <c r="AJ108" s="53"/>
    </row>
    <row r="109" spans="1:36">
      <c r="A109" s="92" t="s">
        <v>97</v>
      </c>
      <c r="B109" s="94">
        <f>B6/D105</f>
        <v>3.3074371188006997</v>
      </c>
      <c r="C109" s="94">
        <f>C6/E105</f>
        <v>2.8684188375521913</v>
      </c>
      <c r="D109" s="94">
        <f>D6/D105</f>
        <v>3.3074371187992986</v>
      </c>
      <c r="E109" s="94">
        <f>E6/E105</f>
        <v>2.8684188375527331</v>
      </c>
      <c r="F109" s="94">
        <f>F6/F105</f>
        <v>12.875675766995803</v>
      </c>
      <c r="G109" s="75"/>
      <c r="H109" s="75"/>
      <c r="I109" s="75"/>
      <c r="L109" s="75"/>
      <c r="O109" s="76"/>
      <c r="P109" s="76"/>
      <c r="Q109" s="76"/>
      <c r="R109" s="76"/>
      <c r="S109" s="76"/>
      <c r="T109" s="76"/>
      <c r="V109" s="76"/>
      <c r="W109" s="76"/>
      <c r="Y109" s="76"/>
      <c r="Z109" s="76"/>
      <c r="AA109" s="76"/>
      <c r="AB109" s="76"/>
      <c r="AC109" s="76"/>
      <c r="AD109" s="76"/>
      <c r="AE109" s="76"/>
      <c r="AF109" s="76"/>
      <c r="AG109" s="76"/>
      <c r="AH109" s="76"/>
      <c r="AI109" s="76"/>
      <c r="AJ109" s="76"/>
    </row>
    <row r="110" spans="1:36">
      <c r="A110" s="19"/>
      <c r="B110" s="19"/>
      <c r="C110" s="19"/>
      <c r="D110" s="77"/>
      <c r="E110" s="77"/>
      <c r="F110" s="19"/>
      <c r="G110" s="19"/>
      <c r="H110" s="19"/>
      <c r="I110" s="19"/>
      <c r="L110" s="19"/>
      <c r="O110" s="6"/>
      <c r="P110" s="6"/>
      <c r="Q110" s="6"/>
      <c r="R110" s="6"/>
      <c r="S110" s="6"/>
      <c r="T110" s="6"/>
      <c r="V110" s="19"/>
      <c r="W110" s="77"/>
      <c r="Y110" s="6"/>
      <c r="Z110" s="6"/>
      <c r="AA110" s="6"/>
      <c r="AB110" s="6"/>
      <c r="AC110" s="77"/>
      <c r="AE110" s="77"/>
      <c r="AG110" s="77"/>
      <c r="AI110" s="6"/>
      <c r="AJ110" s="6"/>
    </row>
    <row r="111" spans="1:36">
      <c r="A111" s="6" t="s">
        <v>98</v>
      </c>
      <c r="B111" s="18">
        <v>121</v>
      </c>
      <c r="C111" s="18">
        <v>134.30000000000001</v>
      </c>
      <c r="D111" s="54">
        <v>121</v>
      </c>
      <c r="E111" s="54">
        <v>134.30000000000001</v>
      </c>
      <c r="F111" s="54">
        <v>120.7</v>
      </c>
      <c r="G111" s="6"/>
      <c r="H111" s="6"/>
      <c r="I111" s="6"/>
      <c r="L111" s="6"/>
      <c r="O111" s="16"/>
      <c r="P111" s="16"/>
      <c r="Q111" s="16"/>
      <c r="R111" s="16"/>
      <c r="S111" s="16"/>
      <c r="T111" s="62"/>
      <c r="V111" s="18"/>
      <c r="W111" s="16"/>
      <c r="Y111" s="16"/>
      <c r="Z111" s="16"/>
      <c r="AA111" s="16"/>
      <c r="AB111" s="62"/>
      <c r="AC111" s="16"/>
      <c r="AD111" s="18"/>
      <c r="AE111" s="16"/>
      <c r="AF111" s="18"/>
      <c r="AG111" s="16"/>
      <c r="AH111" s="18"/>
      <c r="AI111" s="16"/>
      <c r="AJ111" s="62"/>
    </row>
    <row r="112" spans="1:36">
      <c r="A112" s="6" t="s">
        <v>97</v>
      </c>
      <c r="B112" s="78">
        <f>B109*4</f>
        <v>13.229748475202799</v>
      </c>
      <c r="C112" s="78">
        <f>C109*4</f>
        <v>11.473675350208765</v>
      </c>
      <c r="D112" s="4">
        <f>+D109/MID(B3,2,1)*4</f>
        <v>13.229748475197194</v>
      </c>
      <c r="E112" s="12">
        <f>+E109/MID(C3,2,1)*4</f>
        <v>11.473675350210932</v>
      </c>
      <c r="F112" s="78">
        <f>F109</f>
        <v>12.875675766995803</v>
      </c>
      <c r="G112" s="6"/>
      <c r="H112" s="6"/>
      <c r="I112" s="6"/>
      <c r="L112" s="6"/>
      <c r="O112" s="78"/>
      <c r="P112" s="78"/>
      <c r="Q112" s="78"/>
      <c r="R112" s="78"/>
      <c r="S112" s="78"/>
      <c r="T112" s="78"/>
      <c r="V112" s="78"/>
      <c r="W112" s="78"/>
      <c r="Y112" s="78"/>
      <c r="Z112" s="78"/>
      <c r="AA112" s="78"/>
      <c r="AB112" s="78"/>
      <c r="AC112" s="78"/>
      <c r="AD112" s="78"/>
      <c r="AE112" s="78"/>
      <c r="AF112" s="78"/>
      <c r="AG112" s="78"/>
      <c r="AH112" s="78"/>
      <c r="AI112" s="78"/>
      <c r="AJ112" s="78"/>
    </row>
    <row r="113" spans="1:36">
      <c r="A113" s="92" t="s">
        <v>99</v>
      </c>
      <c r="B113" s="94">
        <f>B111/B112</f>
        <v>9.146054456499801</v>
      </c>
      <c r="C113" s="94">
        <f>C111/C112</f>
        <v>11.705054910548467</v>
      </c>
      <c r="D113" s="94">
        <f>D111/D112</f>
        <v>9.1460544565036752</v>
      </c>
      <c r="E113" s="94">
        <f>E111/E112</f>
        <v>11.705054910546256</v>
      </c>
      <c r="F113" s="94">
        <f>F111/F112</f>
        <v>9.3742652567712295</v>
      </c>
      <c r="G113" s="75"/>
      <c r="H113" s="75"/>
      <c r="I113" s="75"/>
      <c r="L113" s="75"/>
      <c r="O113" s="76"/>
      <c r="P113" s="76"/>
      <c r="Q113" s="76"/>
      <c r="R113" s="76"/>
      <c r="S113" s="76"/>
      <c r="T113" s="79"/>
      <c r="V113" s="76"/>
      <c r="W113" s="76"/>
      <c r="Y113" s="76"/>
      <c r="Z113" s="76"/>
      <c r="AA113" s="76"/>
      <c r="AB113" s="79"/>
      <c r="AC113" s="76"/>
      <c r="AD113" s="76"/>
      <c r="AE113" s="76"/>
      <c r="AF113" s="76"/>
      <c r="AG113" s="76"/>
      <c r="AH113" s="76"/>
      <c r="AI113" s="76"/>
      <c r="AJ113" s="79"/>
    </row>
    <row r="114" spans="1:36">
      <c r="A114" s="19"/>
      <c r="B114" s="19"/>
      <c r="C114" s="19"/>
      <c r="D114" s="19"/>
      <c r="E114" s="19"/>
      <c r="F114" s="19"/>
      <c r="G114" s="19"/>
      <c r="H114" s="19"/>
      <c r="I114" s="19"/>
      <c r="L114" s="19"/>
      <c r="O114" s="19"/>
      <c r="P114" s="19"/>
      <c r="Q114" s="19"/>
      <c r="R114" s="19"/>
      <c r="S114" s="19"/>
      <c r="T114" s="6"/>
      <c r="V114" s="19"/>
      <c r="W114" s="19"/>
      <c r="Y114" s="19"/>
      <c r="Z114" s="19"/>
      <c r="AA114" s="19"/>
      <c r="AB114" s="6"/>
      <c r="AJ114" s="6"/>
    </row>
    <row r="115" spans="1:36">
      <c r="A115" s="6" t="s">
        <v>98</v>
      </c>
      <c r="B115" s="78"/>
      <c r="C115" s="78"/>
      <c r="D115" s="49">
        <v>121</v>
      </c>
      <c r="E115" s="49">
        <v>134.30000000000001</v>
      </c>
      <c r="F115" s="49">
        <v>120.7</v>
      </c>
      <c r="G115" s="6"/>
      <c r="H115" s="6"/>
      <c r="I115" s="6"/>
      <c r="L115" s="6"/>
      <c r="O115" s="62"/>
      <c r="P115" s="62"/>
      <c r="Q115" s="62"/>
      <c r="R115" s="62"/>
      <c r="S115" s="62"/>
      <c r="T115" s="19"/>
      <c r="V115" s="6"/>
      <c r="W115" s="62"/>
      <c r="Y115" s="62"/>
      <c r="Z115" s="62"/>
      <c r="AA115" s="62"/>
      <c r="AB115" s="19"/>
      <c r="AC115" s="62"/>
      <c r="AD115" s="6"/>
      <c r="AE115" s="62"/>
      <c r="AF115" s="6"/>
      <c r="AG115" s="62"/>
      <c r="AH115" s="6"/>
      <c r="AI115" s="62"/>
    </row>
    <row r="116" spans="1:36">
      <c r="A116" s="6" t="s">
        <v>96</v>
      </c>
      <c r="B116" s="6"/>
      <c r="C116" s="6"/>
      <c r="D116" s="78">
        <f>D107</f>
        <v>108.76609942462032</v>
      </c>
      <c r="E116" s="78">
        <f>E107</f>
        <v>102.3218224804998</v>
      </c>
      <c r="F116" s="78">
        <f>F107</f>
        <v>106.3225438993851</v>
      </c>
      <c r="G116" s="6"/>
      <c r="H116" s="6"/>
      <c r="I116" s="6"/>
      <c r="L116" s="6"/>
      <c r="O116" s="78"/>
      <c r="P116" s="78"/>
      <c r="Q116" s="78"/>
      <c r="R116" s="78"/>
      <c r="S116" s="78"/>
      <c r="T116" s="19"/>
      <c r="V116" s="6"/>
      <c r="W116" s="78"/>
      <c r="Y116" s="78"/>
      <c r="Z116" s="78"/>
      <c r="AA116" s="78"/>
      <c r="AB116" s="19"/>
      <c r="AC116" s="78"/>
      <c r="AD116" s="6"/>
      <c r="AE116" s="78"/>
      <c r="AF116" s="6"/>
      <c r="AG116" s="78"/>
      <c r="AH116" s="6"/>
      <c r="AI116" s="78"/>
    </row>
    <row r="117" spans="1:36">
      <c r="A117" s="92" t="s">
        <v>100</v>
      </c>
      <c r="B117" s="95"/>
      <c r="C117" s="95"/>
      <c r="D117" s="96">
        <f>D115/D116</f>
        <v>1.112478986008488</v>
      </c>
      <c r="E117" s="96">
        <f>E115/E116</f>
        <v>1.3125254881537565</v>
      </c>
      <c r="F117" s="96">
        <f>F115/F116</f>
        <v>1.1352249069042266</v>
      </c>
      <c r="G117" s="75"/>
      <c r="H117" s="75"/>
      <c r="I117" s="75"/>
      <c r="L117" s="75"/>
      <c r="O117" s="80"/>
      <c r="P117" s="80"/>
      <c r="Q117" s="80"/>
      <c r="R117" s="80"/>
      <c r="S117" s="80"/>
      <c r="T117" s="74"/>
      <c r="V117" s="5"/>
      <c r="W117" s="80"/>
      <c r="Y117" s="80"/>
      <c r="Z117" s="80"/>
      <c r="AA117" s="80"/>
      <c r="AB117" s="74"/>
      <c r="AC117" s="80"/>
      <c r="AD117" s="5"/>
      <c r="AE117" s="80"/>
      <c r="AF117" s="5"/>
      <c r="AG117" s="80"/>
      <c r="AH117" s="5"/>
      <c r="AI117" s="80"/>
      <c r="AJ117" s="74"/>
    </row>
    <row r="118" spans="1:36">
      <c r="A118" s="6"/>
      <c r="B118" s="6"/>
      <c r="C118" s="97"/>
      <c r="D118" s="6"/>
      <c r="E118" s="6"/>
      <c r="F118" s="6"/>
      <c r="G118" s="6"/>
      <c r="H118" s="19"/>
      <c r="I118" s="19"/>
      <c r="L118" s="19"/>
      <c r="O118" s="19"/>
      <c r="P118" s="19"/>
      <c r="Q118" s="19"/>
      <c r="R118" s="19"/>
      <c r="S118" s="19"/>
      <c r="T118" s="19"/>
      <c r="V118" s="19"/>
      <c r="W118" s="60"/>
      <c r="Y118" s="60"/>
      <c r="Z118" s="60"/>
      <c r="AA118" s="60"/>
      <c r="AB118" s="60"/>
    </row>
    <row r="119" spans="1:36">
      <c r="A119" s="6" t="s">
        <v>107</v>
      </c>
      <c r="B119" s="6" vm="19">
        <v>365</v>
      </c>
      <c r="C119" s="6" vm="22">
        <v>365</v>
      </c>
      <c r="D119" s="6" vm="22">
        <v>365</v>
      </c>
      <c r="E119" s="6" vm="22">
        <v>365</v>
      </c>
      <c r="F119" s="6" vm="22">
        <v>365</v>
      </c>
      <c r="G119" s="6"/>
      <c r="H119" s="19"/>
      <c r="I119" s="19"/>
      <c r="L119" s="19"/>
      <c r="O119" s="19"/>
      <c r="P119" s="19"/>
      <c r="Q119" s="19"/>
      <c r="R119" s="19"/>
      <c r="S119" s="6"/>
      <c r="T119" s="6"/>
      <c r="V119" s="19"/>
      <c r="W119" s="60"/>
      <c r="Y119" s="60"/>
      <c r="Z119" s="60"/>
      <c r="AA119" s="60"/>
      <c r="AB119" s="60"/>
      <c r="AI119" s="6"/>
      <c r="AJ119" s="6"/>
    </row>
    <row r="120" spans="1:36">
      <c r="A120" s="6" t="s">
        <v>106</v>
      </c>
      <c r="B120" s="6" vm="20">
        <v>90</v>
      </c>
      <c r="C120" s="6" vm="23">
        <v>90</v>
      </c>
      <c r="D120" s="6" vm="20">
        <v>90</v>
      </c>
      <c r="E120" s="6" vm="23">
        <v>90</v>
      </c>
      <c r="F120" s="6" vm="23">
        <v>90</v>
      </c>
      <c r="G120" s="6"/>
      <c r="H120" s="19"/>
      <c r="I120" s="19"/>
      <c r="L120" s="19"/>
      <c r="O120" s="19"/>
      <c r="P120" s="19"/>
      <c r="Q120" s="19"/>
      <c r="R120" s="19"/>
      <c r="S120" s="6"/>
      <c r="T120" s="6"/>
      <c r="V120" s="19"/>
      <c r="W120" s="60"/>
      <c r="Y120" s="60"/>
      <c r="Z120" s="60"/>
      <c r="AA120" s="60"/>
      <c r="AB120" s="60"/>
      <c r="AI120" s="6"/>
      <c r="AJ120" s="6"/>
    </row>
    <row r="121" spans="1:36">
      <c r="A121" s="6" t="s">
        <v>108</v>
      </c>
      <c r="B121" s="6" vm="18">
        <v>90</v>
      </c>
      <c r="C121" s="6" vm="18">
        <v>90</v>
      </c>
      <c r="D121" s="6" vm="18">
        <v>90</v>
      </c>
      <c r="E121" s="6" vm="18">
        <v>90</v>
      </c>
      <c r="F121" s="6" vm="24">
        <v>365</v>
      </c>
      <c r="G121" s="6"/>
      <c r="H121" s="19"/>
      <c r="I121" s="19"/>
      <c r="L121" s="19"/>
      <c r="O121" s="19"/>
      <c r="P121" s="19"/>
      <c r="Q121" s="19"/>
      <c r="R121" s="19"/>
      <c r="S121" s="6"/>
      <c r="T121" s="6"/>
      <c r="V121" s="19"/>
      <c r="W121" s="60"/>
      <c r="Y121" s="60"/>
      <c r="Z121" s="60"/>
      <c r="AA121" s="60"/>
      <c r="AB121" s="60"/>
      <c r="AI121" s="6"/>
      <c r="AJ121" s="6"/>
    </row>
    <row r="122" spans="1:36">
      <c r="A122" s="19"/>
      <c r="B122" s="19"/>
      <c r="C122" s="57"/>
      <c r="D122" s="19"/>
      <c r="E122" s="19"/>
      <c r="F122" s="19"/>
      <c r="G122" s="19"/>
      <c r="H122" s="19"/>
      <c r="I122" s="19"/>
      <c r="L122" s="19"/>
      <c r="O122" s="19"/>
      <c r="P122" s="19"/>
      <c r="Q122" s="19"/>
      <c r="R122" s="19"/>
      <c r="S122" s="6"/>
      <c r="T122" s="6"/>
      <c r="V122" s="19"/>
      <c r="W122" s="60"/>
      <c r="Y122" s="60"/>
      <c r="Z122" s="60"/>
      <c r="AA122" s="60"/>
      <c r="AB122" s="60"/>
      <c r="AI122" s="6"/>
      <c r="AJ122" s="6"/>
    </row>
    <row r="123" spans="1:36">
      <c r="A123" s="19"/>
      <c r="B123" s="19"/>
      <c r="E123"/>
      <c r="F123" s="19"/>
      <c r="G123" s="19"/>
      <c r="H123" s="19"/>
      <c r="I123" s="19"/>
      <c r="L123" s="19"/>
      <c r="O123" s="19"/>
      <c r="P123" s="19"/>
      <c r="Q123" s="19"/>
      <c r="R123" s="19"/>
      <c r="S123" s="6"/>
      <c r="T123" s="6"/>
      <c r="V123" s="19"/>
      <c r="W123" s="60"/>
      <c r="Y123" s="60"/>
      <c r="Z123" s="60"/>
      <c r="AA123" s="60"/>
      <c r="AB123" s="60"/>
      <c r="AI123" s="6"/>
      <c r="AJ123" s="6"/>
    </row>
    <row r="124" spans="1:36">
      <c r="A124" s="19"/>
      <c r="B124" s="19"/>
      <c r="C124"/>
      <c r="E124"/>
      <c r="F124" s="19"/>
      <c r="G124" s="19"/>
      <c r="H124" s="19"/>
      <c r="I124" s="19"/>
      <c r="L124" s="19"/>
      <c r="O124" s="19"/>
      <c r="P124" s="19"/>
      <c r="Q124" s="19"/>
      <c r="R124" s="19"/>
      <c r="S124" s="6"/>
      <c r="T124" s="6"/>
      <c r="V124" s="19"/>
      <c r="W124" s="60"/>
      <c r="Y124" s="60"/>
      <c r="Z124" s="60"/>
      <c r="AA124" s="60"/>
      <c r="AB124" s="60"/>
      <c r="AI124" s="6"/>
      <c r="AJ124" s="6"/>
    </row>
    <row r="125" spans="1:36">
      <c r="A125" s="19"/>
      <c r="B125" s="19"/>
      <c r="C125"/>
      <c r="D125" s="18"/>
      <c r="E125"/>
      <c r="F125" s="19"/>
      <c r="G125" s="19"/>
      <c r="H125" s="19"/>
      <c r="I125" s="19"/>
      <c r="L125" s="19"/>
      <c r="O125" s="19"/>
      <c r="P125" s="19"/>
      <c r="Q125" s="19"/>
      <c r="R125" s="19"/>
      <c r="S125" s="6"/>
      <c r="T125" s="6"/>
      <c r="V125" s="19"/>
      <c r="W125" s="60"/>
      <c r="Y125" s="60"/>
      <c r="Z125" s="60"/>
      <c r="AA125" s="60"/>
      <c r="AB125" s="60"/>
      <c r="AI125" s="6"/>
      <c r="AJ125" s="6"/>
    </row>
    <row r="126" spans="1:36">
      <c r="A126" s="19"/>
      <c r="B126" s="19"/>
      <c r="C126"/>
      <c r="E126"/>
      <c r="F126" s="19"/>
      <c r="G126" s="19"/>
      <c r="H126" s="19"/>
      <c r="I126" s="19"/>
      <c r="L126" s="19"/>
      <c r="O126" s="19"/>
      <c r="P126" s="19"/>
      <c r="Q126" s="19"/>
      <c r="R126" s="19"/>
      <c r="S126" s="6"/>
      <c r="T126" s="6"/>
      <c r="V126" s="19"/>
      <c r="W126" s="60"/>
      <c r="Y126" s="60"/>
      <c r="Z126" s="60"/>
      <c r="AA126" s="60"/>
      <c r="AB126" s="60"/>
      <c r="AI126" s="6"/>
      <c r="AJ126" s="6"/>
    </row>
    <row r="127" spans="1:36">
      <c r="A127" s="19"/>
      <c r="B127" s="19"/>
      <c r="C127"/>
      <c r="E127"/>
      <c r="F127" s="19"/>
      <c r="G127" s="19"/>
      <c r="H127" s="19"/>
      <c r="I127" s="19"/>
      <c r="L127" s="19"/>
      <c r="O127" s="19"/>
      <c r="P127" s="19"/>
      <c r="Q127" s="19"/>
      <c r="R127" s="19"/>
      <c r="S127" s="6"/>
      <c r="T127" s="6"/>
      <c r="V127" s="19"/>
      <c r="W127" s="60"/>
      <c r="Y127" s="60"/>
      <c r="Z127" s="60"/>
      <c r="AA127" s="60"/>
      <c r="AB127" s="60"/>
      <c r="AI127" s="6"/>
      <c r="AJ127" s="6"/>
    </row>
    <row r="128" spans="1:36">
      <c r="A128" s="19"/>
      <c r="B128" s="19"/>
      <c r="C128"/>
      <c r="E128"/>
      <c r="F128" s="19"/>
      <c r="G128" s="19"/>
      <c r="H128" s="19"/>
      <c r="I128" s="19"/>
      <c r="L128" s="19"/>
      <c r="O128" s="19"/>
      <c r="P128" s="19"/>
      <c r="Q128" s="19"/>
      <c r="R128" s="19"/>
      <c r="S128" s="6"/>
      <c r="T128" s="6"/>
      <c r="V128" s="19"/>
      <c r="W128" s="60"/>
      <c r="Y128" s="60"/>
      <c r="Z128" s="60"/>
      <c r="AA128" s="60"/>
      <c r="AB128" s="60"/>
      <c r="AI128" s="6"/>
      <c r="AJ128" s="6"/>
    </row>
    <row r="129" spans="1:36">
      <c r="A129" s="19"/>
      <c r="B129" s="19"/>
      <c r="C129"/>
      <c r="E129"/>
      <c r="F129" s="19"/>
      <c r="G129" s="19"/>
      <c r="H129" s="19"/>
      <c r="I129" s="19"/>
      <c r="J129" s="19"/>
      <c r="K129" s="19"/>
      <c r="L129" s="19"/>
      <c r="O129" s="19"/>
      <c r="P129" s="19"/>
      <c r="Q129" s="19"/>
      <c r="R129" s="19"/>
      <c r="S129" s="19"/>
      <c r="T129" s="19"/>
      <c r="V129" s="19"/>
      <c r="W129" s="60"/>
      <c r="Y129" s="60"/>
      <c r="Z129" s="60"/>
      <c r="AA129" s="60"/>
      <c r="AB129" s="60"/>
      <c r="AI129" s="6"/>
      <c r="AJ129" s="6"/>
    </row>
    <row r="130" spans="1:36">
      <c r="A130" s="19"/>
      <c r="B130" s="19"/>
      <c r="C130"/>
      <c r="E130"/>
      <c r="F130" s="19"/>
      <c r="G130" s="19"/>
      <c r="H130" s="19"/>
      <c r="I130" s="19"/>
      <c r="J130" s="19"/>
      <c r="K130" s="19"/>
      <c r="L130" s="19"/>
      <c r="O130" s="19"/>
      <c r="P130" s="19"/>
      <c r="Q130" s="19"/>
      <c r="R130" s="19"/>
      <c r="S130" s="19"/>
      <c r="T130" s="19"/>
      <c r="V130" s="19"/>
      <c r="W130" s="60"/>
      <c r="Y130" s="60"/>
      <c r="Z130" s="60"/>
      <c r="AA130" s="60"/>
      <c r="AB130" s="60"/>
      <c r="AI130" s="6"/>
      <c r="AJ130" s="6"/>
    </row>
    <row r="131" spans="1:36">
      <c r="A131" s="19"/>
      <c r="B131" s="19"/>
      <c r="C131"/>
      <c r="E131"/>
      <c r="F131" s="19"/>
      <c r="G131" s="19"/>
      <c r="H131" s="19"/>
      <c r="I131" s="19"/>
      <c r="J131" s="19"/>
      <c r="K131" s="19"/>
      <c r="L131" s="19"/>
      <c r="O131" s="19"/>
      <c r="P131" s="19"/>
      <c r="Q131" s="19"/>
      <c r="R131" s="19"/>
      <c r="S131" s="19"/>
      <c r="T131" s="19"/>
      <c r="V131" s="19"/>
      <c r="W131" s="60"/>
      <c r="Y131" s="60"/>
      <c r="Z131" s="60"/>
      <c r="AA131" s="60"/>
      <c r="AB131" s="60"/>
      <c r="AI131" s="6"/>
      <c r="AJ131" s="6"/>
    </row>
    <row r="132" spans="1:36">
      <c r="A132" s="19"/>
      <c r="B132" s="19"/>
      <c r="C132"/>
      <c r="E132"/>
      <c r="F132" s="19"/>
      <c r="G132" s="19"/>
      <c r="H132" s="19"/>
      <c r="I132" s="19"/>
      <c r="J132" s="19"/>
      <c r="K132" s="19"/>
      <c r="L132" s="19"/>
      <c r="O132" s="19"/>
      <c r="P132" s="19"/>
      <c r="Q132" s="19"/>
      <c r="R132" s="19"/>
      <c r="S132" s="19"/>
      <c r="T132" s="19"/>
      <c r="V132" s="19"/>
      <c r="W132" s="60"/>
      <c r="Y132" s="60"/>
      <c r="Z132" s="60"/>
      <c r="AA132" s="60"/>
      <c r="AB132" s="60"/>
      <c r="AI132" s="6"/>
      <c r="AJ132" s="6"/>
    </row>
    <row r="133" spans="1:36">
      <c r="A133" s="19"/>
      <c r="B133" s="19"/>
      <c r="C133"/>
      <c r="E133"/>
      <c r="F133" s="19"/>
      <c r="G133" s="19"/>
      <c r="H133" s="19"/>
      <c r="I133" s="19"/>
      <c r="J133" s="19"/>
      <c r="K133" s="19"/>
      <c r="L133" s="19"/>
      <c r="O133" s="19"/>
      <c r="P133" s="19"/>
      <c r="Q133" s="19"/>
      <c r="R133" s="19"/>
      <c r="S133" s="19"/>
      <c r="T133" s="19"/>
      <c r="V133" s="19"/>
      <c r="W133" s="60"/>
      <c r="Y133" s="60"/>
      <c r="Z133" s="60"/>
      <c r="AA133" s="60"/>
      <c r="AB133" s="60"/>
      <c r="AI133" s="6"/>
      <c r="AJ133" s="6"/>
    </row>
    <row r="134" spans="1:36">
      <c r="A134" s="19"/>
      <c r="B134" s="19"/>
      <c r="C134"/>
      <c r="E134"/>
      <c r="F134" s="19"/>
      <c r="G134" s="19"/>
      <c r="H134" s="19"/>
      <c r="I134" s="19"/>
      <c r="J134" s="19"/>
      <c r="K134" s="19"/>
      <c r="L134" s="19"/>
      <c r="O134" s="19"/>
      <c r="P134" s="19"/>
      <c r="Q134" s="19"/>
      <c r="R134" s="19"/>
      <c r="S134" s="19"/>
      <c r="T134" s="19"/>
      <c r="V134" s="19"/>
      <c r="W134" s="60"/>
      <c r="Y134" s="60"/>
      <c r="Z134" s="60"/>
      <c r="AA134" s="60"/>
      <c r="AB134" s="60"/>
      <c r="AI134" s="6"/>
      <c r="AJ134" s="6"/>
    </row>
    <row r="135" spans="1:36">
      <c r="A135" s="19"/>
      <c r="B135" s="19"/>
      <c r="C135"/>
      <c r="E135"/>
      <c r="F135" s="19"/>
      <c r="G135" s="19"/>
      <c r="H135" s="19"/>
      <c r="I135" s="19"/>
      <c r="J135" s="19"/>
      <c r="K135" s="19"/>
      <c r="L135" s="19"/>
      <c r="O135" s="19"/>
      <c r="P135" s="19"/>
      <c r="Q135" s="19"/>
      <c r="R135" s="19"/>
      <c r="S135" s="19"/>
      <c r="T135" s="19"/>
      <c r="V135" s="19"/>
      <c r="W135" s="60"/>
      <c r="Y135" s="60"/>
      <c r="Z135" s="60"/>
      <c r="AA135" s="60"/>
      <c r="AB135" s="60"/>
      <c r="AI135" s="6"/>
      <c r="AJ135" s="6"/>
    </row>
    <row r="136" spans="1:36">
      <c r="A136" s="19"/>
      <c r="B136" s="19"/>
      <c r="C136"/>
      <c r="E136"/>
      <c r="F136" s="19"/>
      <c r="G136" s="19"/>
      <c r="H136" s="19"/>
      <c r="I136" s="19"/>
      <c r="J136" s="19"/>
      <c r="K136" s="19"/>
      <c r="L136" s="19"/>
      <c r="O136" s="19"/>
      <c r="P136" s="19"/>
      <c r="Q136" s="19"/>
      <c r="R136" s="19"/>
      <c r="S136" s="19"/>
      <c r="T136" s="19"/>
      <c r="V136" s="19"/>
      <c r="W136" s="60"/>
      <c r="Y136" s="60"/>
      <c r="Z136" s="60"/>
      <c r="AA136" s="60"/>
      <c r="AB136" s="60"/>
      <c r="AI136" s="6"/>
      <c r="AJ136" s="6"/>
    </row>
    <row r="137" spans="1:36">
      <c r="A137" s="19"/>
      <c r="B137" s="19"/>
      <c r="C137"/>
      <c r="E137"/>
      <c r="F137" s="19"/>
      <c r="G137" s="19"/>
      <c r="H137" s="19"/>
      <c r="I137" s="19"/>
      <c r="J137" s="19"/>
      <c r="K137" s="19"/>
      <c r="L137" s="19"/>
      <c r="O137" s="19"/>
      <c r="P137" s="19"/>
      <c r="Q137" s="19"/>
      <c r="R137" s="19"/>
      <c r="S137" s="19"/>
      <c r="T137" s="19"/>
      <c r="V137" s="19"/>
      <c r="W137" s="60"/>
      <c r="Y137" s="60"/>
      <c r="Z137" s="60"/>
      <c r="AA137" s="60"/>
      <c r="AB137" s="60"/>
      <c r="AI137" s="6"/>
      <c r="AJ137" s="6"/>
    </row>
    <row r="138" spans="1:36">
      <c r="A138" s="19"/>
      <c r="B138" s="19"/>
      <c r="C138"/>
      <c r="E138"/>
      <c r="F138" s="19"/>
      <c r="G138" s="19"/>
      <c r="H138" s="19"/>
      <c r="I138" s="19"/>
      <c r="J138" s="19"/>
      <c r="K138" s="19"/>
      <c r="L138" s="19"/>
      <c r="O138" s="19"/>
      <c r="P138" s="19"/>
      <c r="Q138" s="19"/>
      <c r="R138" s="19"/>
      <c r="S138" s="19"/>
      <c r="T138" s="19"/>
      <c r="V138" s="19"/>
      <c r="W138" s="60"/>
      <c r="Y138" s="60"/>
      <c r="Z138" s="60"/>
      <c r="AA138" s="60"/>
      <c r="AB138" s="60"/>
      <c r="AI138" s="6"/>
      <c r="AJ138" s="6"/>
    </row>
    <row r="139" spans="1:36">
      <c r="A139" s="19"/>
      <c r="B139" s="19"/>
      <c r="C139"/>
      <c r="E139"/>
      <c r="F139" s="19"/>
      <c r="G139" s="19"/>
      <c r="H139" s="19"/>
      <c r="I139" s="19"/>
      <c r="J139" s="19"/>
      <c r="K139" s="19"/>
      <c r="L139" s="19"/>
      <c r="O139" s="19"/>
      <c r="P139" s="19"/>
      <c r="Q139" s="19"/>
      <c r="R139" s="19"/>
      <c r="S139" s="19"/>
      <c r="T139" s="19"/>
      <c r="V139" s="19"/>
      <c r="W139" s="60"/>
      <c r="Y139" s="60"/>
      <c r="Z139" s="60"/>
      <c r="AA139" s="60"/>
      <c r="AB139" s="60"/>
      <c r="AI139" s="6"/>
      <c r="AJ139" s="6"/>
    </row>
    <row r="140" spans="1:36">
      <c r="A140" s="19"/>
      <c r="B140" s="19"/>
      <c r="C140"/>
      <c r="E140"/>
      <c r="F140" s="19"/>
      <c r="G140" s="19"/>
      <c r="H140" s="19"/>
      <c r="I140" s="19"/>
      <c r="J140" s="19"/>
      <c r="K140" s="19"/>
      <c r="L140" s="19"/>
      <c r="O140" s="19"/>
      <c r="P140" s="19"/>
      <c r="Q140" s="19"/>
      <c r="R140" s="19"/>
      <c r="S140" s="19"/>
      <c r="T140" s="19"/>
      <c r="V140" s="19"/>
      <c r="W140" s="60"/>
      <c r="Y140" s="60"/>
      <c r="Z140" s="60"/>
      <c r="AA140" s="60"/>
      <c r="AB140" s="60"/>
      <c r="AI140" s="6"/>
      <c r="AJ140" s="6"/>
    </row>
    <row r="141" spans="1:36">
      <c r="A141" s="19"/>
      <c r="B141" s="19"/>
      <c r="C141" s="57"/>
      <c r="D141" s="19"/>
      <c r="E141" s="19"/>
      <c r="F141" s="19"/>
      <c r="G141" s="19"/>
      <c r="H141" s="19"/>
      <c r="I141" s="19"/>
      <c r="J141" s="19"/>
      <c r="K141" s="19"/>
      <c r="L141" s="19"/>
      <c r="O141" s="19"/>
      <c r="P141" s="19"/>
      <c r="Q141" s="19"/>
      <c r="R141" s="19"/>
      <c r="S141" s="19"/>
      <c r="T141" s="19"/>
      <c r="V141" s="19"/>
      <c r="W141" s="60"/>
      <c r="Y141" s="60"/>
      <c r="Z141" s="60"/>
      <c r="AA141" s="60"/>
      <c r="AB141" s="60"/>
      <c r="AI141" s="6"/>
      <c r="AJ141" s="6"/>
    </row>
    <row r="142" spans="1:36">
      <c r="A142" s="19"/>
      <c r="B142" s="19"/>
      <c r="C142" s="57"/>
      <c r="D142" s="19"/>
      <c r="E142" s="19"/>
      <c r="F142" s="19"/>
      <c r="G142" s="19"/>
      <c r="H142" s="19"/>
      <c r="I142" s="19"/>
      <c r="J142" s="19"/>
      <c r="K142" s="19"/>
      <c r="L142" s="19"/>
      <c r="O142" s="19"/>
      <c r="P142" s="19"/>
      <c r="Q142" s="19"/>
      <c r="R142" s="19"/>
      <c r="S142" s="19"/>
      <c r="T142" s="19"/>
      <c r="V142" s="19"/>
      <c r="W142" s="60"/>
      <c r="Y142" s="60"/>
      <c r="Z142" s="60"/>
      <c r="AA142" s="60"/>
      <c r="AB142" s="60"/>
      <c r="AI142" s="6"/>
      <c r="AJ142" s="6"/>
    </row>
    <row r="143" spans="1:36">
      <c r="A143" s="19"/>
      <c r="B143" s="19"/>
      <c r="C143" s="57"/>
      <c r="D143" s="19"/>
      <c r="E143" s="19"/>
      <c r="F143" s="19"/>
      <c r="G143" s="19"/>
      <c r="H143" s="19"/>
      <c r="I143" s="19"/>
      <c r="J143" s="19"/>
      <c r="K143" s="19"/>
      <c r="L143" s="19"/>
      <c r="O143" s="19"/>
      <c r="P143" s="19"/>
      <c r="Q143" s="19"/>
      <c r="R143" s="19"/>
      <c r="S143" s="19"/>
      <c r="T143" s="19"/>
      <c r="V143" s="19"/>
      <c r="W143" s="60"/>
      <c r="Y143" s="60"/>
      <c r="Z143" s="60"/>
      <c r="AA143" s="60"/>
      <c r="AB143" s="60"/>
      <c r="AI143" s="6"/>
      <c r="AJ143" s="6"/>
    </row>
    <row r="144" spans="1:36">
      <c r="A144" s="19"/>
      <c r="B144" s="19"/>
      <c r="C144" s="57"/>
      <c r="D144" s="19"/>
      <c r="E144" s="19"/>
      <c r="F144" s="19"/>
      <c r="G144" s="19"/>
      <c r="H144" s="19"/>
      <c r="I144" s="19"/>
      <c r="J144" s="19"/>
      <c r="K144" s="19"/>
      <c r="L144" s="19"/>
      <c r="O144" s="19"/>
      <c r="P144" s="19"/>
      <c r="Q144" s="19"/>
      <c r="R144" s="19"/>
      <c r="S144" s="19"/>
      <c r="T144" s="19"/>
      <c r="V144" s="19"/>
      <c r="W144" s="60"/>
      <c r="Y144" s="60"/>
      <c r="Z144" s="60"/>
      <c r="AA144" s="60"/>
      <c r="AB144" s="60"/>
      <c r="AI144" s="6"/>
      <c r="AJ144" s="6"/>
    </row>
    <row r="145" spans="1:36">
      <c r="A145" s="19"/>
      <c r="B145" s="19"/>
      <c r="C145" s="57"/>
      <c r="D145" s="19"/>
      <c r="E145" s="19"/>
      <c r="F145" s="19"/>
      <c r="G145" s="19"/>
      <c r="H145" s="19"/>
      <c r="I145" s="19"/>
      <c r="J145" s="19"/>
      <c r="K145" s="19"/>
      <c r="L145" s="19"/>
      <c r="O145" s="19"/>
      <c r="P145" s="19"/>
      <c r="Q145" s="19"/>
      <c r="R145" s="19"/>
      <c r="S145" s="19"/>
      <c r="T145" s="19"/>
      <c r="V145" s="19"/>
      <c r="W145" s="60"/>
      <c r="Y145" s="60"/>
      <c r="Z145" s="60"/>
      <c r="AA145" s="60"/>
      <c r="AB145" s="60"/>
      <c r="AI145" s="6"/>
      <c r="AJ145" s="6"/>
    </row>
    <row r="146" spans="1:36">
      <c r="A146" s="19"/>
      <c r="B146" s="19"/>
      <c r="C146" s="57"/>
      <c r="D146" s="19"/>
      <c r="E146" s="19"/>
      <c r="F146" s="19"/>
      <c r="G146" s="19"/>
      <c r="H146" s="19"/>
      <c r="I146" s="19"/>
      <c r="J146" s="19"/>
      <c r="K146" s="19"/>
      <c r="L146" s="19"/>
      <c r="O146" s="19"/>
      <c r="P146" s="19"/>
      <c r="Q146" s="19"/>
      <c r="R146" s="19"/>
      <c r="S146" s="19"/>
      <c r="T146" s="19"/>
      <c r="V146" s="19"/>
      <c r="W146" s="60"/>
      <c r="Y146" s="60"/>
      <c r="Z146" s="60"/>
      <c r="AA146" s="60"/>
      <c r="AB146" s="60"/>
      <c r="AI146" s="6"/>
      <c r="AJ146" s="6"/>
    </row>
    <row r="147" spans="1:36">
      <c r="A147" s="19"/>
      <c r="B147" s="19"/>
      <c r="C147" s="57"/>
      <c r="D147" s="19"/>
      <c r="E147" s="19"/>
      <c r="F147" s="19"/>
      <c r="G147" s="19"/>
      <c r="H147" s="19"/>
      <c r="I147" s="19"/>
      <c r="J147" s="19"/>
      <c r="K147" s="19"/>
      <c r="L147" s="19"/>
      <c r="O147" s="19"/>
      <c r="P147" s="19"/>
      <c r="Q147" s="19"/>
      <c r="R147" s="19"/>
      <c r="S147" s="19"/>
      <c r="T147" s="19"/>
      <c r="V147" s="19"/>
      <c r="W147" s="60"/>
      <c r="Y147" s="60"/>
      <c r="Z147" s="60"/>
      <c r="AA147" s="60"/>
      <c r="AB147" s="60"/>
      <c r="AI147" s="6"/>
      <c r="AJ147" s="6"/>
    </row>
    <row r="148" spans="1:36">
      <c r="A148" s="19"/>
      <c r="B148" s="19"/>
      <c r="C148" s="57"/>
      <c r="D148" s="19"/>
      <c r="E148" s="19"/>
      <c r="F148" s="19"/>
      <c r="G148" s="19"/>
      <c r="H148" s="19"/>
      <c r="I148" s="19"/>
      <c r="J148" s="19"/>
      <c r="K148" s="19"/>
      <c r="L148" s="19"/>
      <c r="O148" s="19"/>
      <c r="P148" s="19"/>
      <c r="Q148" s="19"/>
      <c r="R148" s="19"/>
      <c r="S148" s="19"/>
      <c r="T148" s="19"/>
      <c r="V148" s="19"/>
      <c r="W148" s="60"/>
      <c r="Y148" s="60"/>
      <c r="Z148" s="60"/>
      <c r="AA148" s="60"/>
      <c r="AB148" s="60"/>
      <c r="AI148" s="6"/>
      <c r="AJ148" s="6"/>
    </row>
    <row r="149" spans="1:36">
      <c r="A149" s="19"/>
      <c r="B149" s="19"/>
      <c r="C149" s="57"/>
      <c r="D149" s="19"/>
      <c r="E149" s="19"/>
      <c r="F149" s="19"/>
      <c r="G149" s="19"/>
      <c r="H149" s="19"/>
      <c r="I149" s="19"/>
      <c r="J149" s="19"/>
      <c r="K149" s="19"/>
      <c r="L149" s="19"/>
      <c r="O149" s="19"/>
      <c r="P149" s="19"/>
      <c r="Q149" s="19"/>
      <c r="R149" s="19"/>
      <c r="S149" s="19"/>
      <c r="T149" s="19"/>
      <c r="V149" s="19"/>
      <c r="W149" s="60"/>
      <c r="Y149" s="60"/>
      <c r="Z149" s="60"/>
      <c r="AA149" s="60"/>
      <c r="AB149" s="60"/>
      <c r="AI149" s="6"/>
      <c r="AJ149" s="6"/>
    </row>
    <row r="150" spans="1:36">
      <c r="A150" s="19"/>
      <c r="B150" s="19"/>
      <c r="C150" s="57"/>
      <c r="D150" s="19"/>
      <c r="E150" s="19"/>
      <c r="F150" s="19"/>
      <c r="G150" s="19"/>
      <c r="H150" s="19"/>
      <c r="I150" s="19"/>
      <c r="J150" s="19"/>
      <c r="K150" s="19"/>
      <c r="L150" s="19"/>
      <c r="O150" s="19"/>
      <c r="P150" s="19"/>
      <c r="Q150" s="19"/>
      <c r="R150" s="19"/>
      <c r="S150" s="19"/>
      <c r="T150" s="19"/>
      <c r="V150" s="19"/>
      <c r="W150" s="60"/>
      <c r="Y150" s="60"/>
      <c r="Z150" s="60"/>
      <c r="AA150" s="60"/>
      <c r="AB150" s="60"/>
      <c r="AI150" s="6"/>
      <c r="AJ150" s="6"/>
    </row>
    <row r="151" spans="1:36">
      <c r="A151" s="19"/>
      <c r="B151" s="19"/>
      <c r="C151" s="57"/>
      <c r="D151" s="19"/>
      <c r="E151" s="19"/>
      <c r="F151" s="19"/>
      <c r="G151" s="19"/>
      <c r="H151" s="19"/>
      <c r="I151" s="19"/>
      <c r="J151" s="19"/>
      <c r="K151" s="19"/>
      <c r="L151" s="19"/>
      <c r="O151" s="19"/>
      <c r="P151" s="19"/>
      <c r="Q151" s="19"/>
      <c r="R151" s="19"/>
      <c r="S151" s="19"/>
      <c r="T151" s="19"/>
      <c r="V151" s="19"/>
      <c r="W151" s="60"/>
      <c r="Y151" s="60"/>
      <c r="Z151" s="60"/>
      <c r="AA151" s="60"/>
      <c r="AB151" s="60"/>
      <c r="AI151" s="6"/>
      <c r="AJ151" s="6"/>
    </row>
    <row r="152" spans="1:36">
      <c r="A152" s="19"/>
      <c r="B152" s="19"/>
      <c r="C152" s="27"/>
      <c r="D152" s="19"/>
      <c r="E152" s="19"/>
      <c r="F152" s="19"/>
      <c r="G152" s="19"/>
      <c r="H152" s="19"/>
      <c r="I152" s="19"/>
      <c r="J152" s="19"/>
      <c r="K152" s="19"/>
      <c r="L152" s="19"/>
      <c r="O152" s="19"/>
      <c r="P152" s="19"/>
      <c r="Q152" s="19"/>
      <c r="R152" s="19"/>
      <c r="S152" s="19"/>
      <c r="T152" s="19"/>
      <c r="V152" s="19"/>
      <c r="W152" s="60"/>
      <c r="Y152" s="60"/>
      <c r="Z152" s="60"/>
      <c r="AA152" s="60"/>
      <c r="AB152" s="60"/>
      <c r="AI152" s="6"/>
      <c r="AJ152" s="6"/>
    </row>
    <row r="153" spans="1:36">
      <c r="A153" s="19"/>
      <c r="B153" s="19"/>
      <c r="C153" s="27"/>
      <c r="D153" s="19"/>
      <c r="E153" s="19"/>
      <c r="F153" s="19"/>
      <c r="G153" s="19"/>
      <c r="H153" s="19"/>
      <c r="I153" s="19"/>
      <c r="J153" s="19"/>
      <c r="K153" s="19"/>
      <c r="L153" s="19"/>
      <c r="O153" s="19"/>
      <c r="P153" s="19"/>
      <c r="Q153" s="19"/>
      <c r="R153" s="19"/>
      <c r="S153" s="19"/>
      <c r="T153" s="19"/>
      <c r="V153" s="19"/>
      <c r="W153" s="60"/>
      <c r="Y153" s="60"/>
      <c r="Z153" s="60"/>
      <c r="AA153" s="60"/>
      <c r="AB153" s="60"/>
      <c r="AI153" s="6"/>
      <c r="AJ153" s="6"/>
    </row>
    <row r="154" spans="1:36">
      <c r="A154" s="19"/>
      <c r="B154" s="19"/>
      <c r="C154" s="27"/>
      <c r="D154" s="19"/>
      <c r="E154" s="19"/>
      <c r="F154" s="19"/>
      <c r="G154" s="19"/>
      <c r="H154" s="19"/>
      <c r="I154" s="19"/>
      <c r="J154" s="19"/>
      <c r="K154" s="19"/>
      <c r="L154" s="19"/>
      <c r="O154" s="19"/>
      <c r="P154" s="19"/>
      <c r="Q154" s="19"/>
      <c r="R154" s="19"/>
      <c r="S154" s="19"/>
      <c r="T154" s="19"/>
      <c r="V154" s="19"/>
      <c r="W154" s="60"/>
      <c r="Y154" s="60"/>
      <c r="Z154" s="60"/>
      <c r="AA154" s="60"/>
      <c r="AB154" s="60"/>
      <c r="AI154" s="6"/>
      <c r="AJ154" s="6"/>
    </row>
    <row r="155" spans="1:36">
      <c r="A155" s="19"/>
      <c r="B155" s="19"/>
      <c r="C155" s="27"/>
      <c r="D155" s="19"/>
      <c r="E155" s="19"/>
      <c r="F155" s="19"/>
      <c r="G155" s="19"/>
      <c r="H155" s="19"/>
      <c r="I155" s="19"/>
      <c r="J155" s="19"/>
      <c r="K155" s="19"/>
      <c r="L155" s="19"/>
      <c r="O155" s="19"/>
      <c r="P155" s="19"/>
      <c r="Q155" s="19"/>
      <c r="R155" s="19"/>
      <c r="S155" s="19"/>
      <c r="T155" s="19"/>
      <c r="V155" s="19"/>
      <c r="W155" s="60"/>
      <c r="Y155" s="60"/>
      <c r="Z155" s="60"/>
      <c r="AA155" s="60"/>
      <c r="AB155" s="60"/>
      <c r="AI155" s="6"/>
      <c r="AJ155" s="6"/>
    </row>
    <row r="156" spans="1:36">
      <c r="A156" s="19"/>
      <c r="B156" s="19"/>
      <c r="C156" s="27"/>
      <c r="D156" s="19"/>
      <c r="E156" s="19"/>
      <c r="F156" s="19"/>
      <c r="G156" s="19"/>
      <c r="H156" s="19"/>
      <c r="I156" s="19"/>
      <c r="J156" s="19"/>
      <c r="K156" s="19"/>
      <c r="L156" s="19"/>
      <c r="O156" s="19"/>
      <c r="P156" s="19"/>
      <c r="Q156" s="19"/>
      <c r="R156" s="19"/>
      <c r="S156" s="19"/>
      <c r="T156" s="19"/>
      <c r="V156" s="19"/>
      <c r="W156" s="60"/>
      <c r="Y156" s="60"/>
      <c r="Z156" s="60"/>
      <c r="AA156" s="60"/>
      <c r="AB156" s="60"/>
      <c r="AI156" s="6"/>
      <c r="AJ156" s="6"/>
    </row>
    <row r="157" spans="1:36">
      <c r="A157" s="19"/>
      <c r="B157" s="19"/>
      <c r="C157" s="27"/>
      <c r="D157" s="19"/>
      <c r="E157" s="19"/>
      <c r="F157" s="19"/>
      <c r="G157" s="19"/>
      <c r="H157" s="19"/>
      <c r="I157" s="19"/>
      <c r="J157" s="19"/>
      <c r="K157" s="19"/>
      <c r="L157" s="19"/>
      <c r="O157" s="19"/>
      <c r="P157" s="19"/>
      <c r="Q157" s="19"/>
      <c r="R157" s="19"/>
      <c r="S157" s="19"/>
      <c r="T157" s="19"/>
      <c r="V157" s="19"/>
      <c r="W157" s="60"/>
      <c r="Y157" s="60"/>
      <c r="Z157" s="60"/>
      <c r="AA157" s="60"/>
      <c r="AB157" s="60"/>
      <c r="AI157" s="6"/>
      <c r="AJ157" s="6"/>
    </row>
    <row r="158" spans="1:36">
      <c r="A158" s="19"/>
      <c r="B158" s="19"/>
      <c r="C158" s="27"/>
      <c r="D158" s="19"/>
      <c r="E158" s="19"/>
      <c r="F158" s="19"/>
      <c r="G158" s="19"/>
      <c r="H158" s="19"/>
      <c r="I158" s="19"/>
      <c r="J158" s="19"/>
      <c r="K158" s="19"/>
      <c r="L158" s="19"/>
      <c r="O158" s="19"/>
      <c r="P158" s="19"/>
      <c r="Q158" s="19"/>
      <c r="R158" s="19"/>
      <c r="S158" s="19"/>
      <c r="T158" s="19"/>
      <c r="V158" s="19"/>
      <c r="W158" s="60"/>
      <c r="Y158" s="60"/>
      <c r="Z158" s="60"/>
      <c r="AA158" s="60"/>
      <c r="AB158" s="60"/>
      <c r="AI158" s="6"/>
      <c r="AJ158" s="6"/>
    </row>
    <row r="159" spans="1:36">
      <c r="A159" s="19"/>
      <c r="B159" s="19"/>
      <c r="C159" s="27"/>
      <c r="D159" s="19"/>
      <c r="E159" s="19"/>
      <c r="F159" s="19"/>
      <c r="G159" s="19"/>
      <c r="H159" s="19"/>
      <c r="I159" s="19"/>
      <c r="J159" s="19"/>
      <c r="K159" s="19"/>
      <c r="L159" s="19"/>
      <c r="O159" s="19"/>
      <c r="P159" s="19"/>
      <c r="Q159" s="19"/>
      <c r="R159" s="19"/>
      <c r="S159" s="19"/>
      <c r="T159" s="19"/>
      <c r="V159" s="19"/>
      <c r="W159" s="60"/>
      <c r="Y159" s="60"/>
      <c r="Z159" s="60"/>
      <c r="AA159" s="60"/>
      <c r="AB159" s="60"/>
      <c r="AI159" s="6"/>
      <c r="AJ159" s="6"/>
    </row>
    <row r="160" spans="1:36">
      <c r="A160" s="19"/>
      <c r="B160" s="19"/>
      <c r="C160" s="27"/>
      <c r="D160" s="19"/>
      <c r="E160" s="19"/>
      <c r="F160" s="19"/>
      <c r="G160" s="19"/>
      <c r="H160" s="19"/>
      <c r="I160" s="19"/>
      <c r="J160" s="19"/>
      <c r="K160" s="19"/>
      <c r="L160" s="19"/>
      <c r="O160" s="19"/>
      <c r="P160" s="19"/>
      <c r="Q160" s="19"/>
      <c r="R160" s="19"/>
      <c r="S160" s="19"/>
      <c r="T160" s="19"/>
      <c r="V160" s="19"/>
      <c r="W160" s="60"/>
      <c r="Y160" s="60"/>
      <c r="Z160" s="60"/>
      <c r="AA160" s="60"/>
      <c r="AB160" s="60"/>
      <c r="AI160" s="6"/>
      <c r="AJ160" s="6"/>
    </row>
    <row r="161" spans="1:36">
      <c r="A161" s="19"/>
      <c r="B161" s="19"/>
      <c r="C161" s="27"/>
      <c r="D161" s="19"/>
      <c r="E161" s="19"/>
      <c r="F161" s="19"/>
      <c r="G161" s="19"/>
      <c r="H161" s="19"/>
      <c r="I161" s="19"/>
      <c r="J161" s="19"/>
      <c r="K161" s="19"/>
      <c r="L161" s="19"/>
      <c r="O161" s="19"/>
      <c r="P161" s="19"/>
      <c r="Q161" s="19"/>
      <c r="R161" s="19"/>
      <c r="S161" s="19"/>
      <c r="T161" s="19"/>
      <c r="V161" s="19"/>
      <c r="W161" s="60"/>
      <c r="Y161" s="60"/>
      <c r="Z161" s="60"/>
      <c r="AA161" s="60"/>
      <c r="AB161" s="60"/>
      <c r="AI161" s="6"/>
      <c r="AJ161" s="6"/>
    </row>
    <row r="162" spans="1:36">
      <c r="A162" s="19"/>
      <c r="B162" s="19"/>
      <c r="C162" s="27"/>
      <c r="D162" s="19"/>
      <c r="E162" s="19"/>
      <c r="F162" s="19"/>
      <c r="G162" s="19"/>
      <c r="H162" s="19"/>
      <c r="I162" s="19"/>
      <c r="J162" s="19"/>
      <c r="K162" s="19"/>
      <c r="L162" s="19"/>
      <c r="O162" s="19"/>
      <c r="P162" s="19"/>
      <c r="Q162" s="19"/>
      <c r="R162" s="19"/>
      <c r="S162" s="19"/>
      <c r="T162" s="19"/>
      <c r="V162" s="19"/>
      <c r="W162" s="60"/>
      <c r="Y162" s="60"/>
      <c r="Z162" s="60"/>
      <c r="AA162" s="60"/>
      <c r="AB162" s="60"/>
      <c r="AI162" s="6"/>
      <c r="AJ162" s="6"/>
    </row>
    <row r="163" spans="1:36">
      <c r="A163" s="19"/>
      <c r="B163" s="19"/>
      <c r="C163" s="27"/>
      <c r="D163" s="19"/>
      <c r="E163" s="19"/>
      <c r="F163" s="19"/>
      <c r="G163" s="19"/>
      <c r="H163" s="19"/>
      <c r="I163" s="19"/>
      <c r="J163" s="19"/>
      <c r="K163" s="19"/>
      <c r="L163" s="19"/>
      <c r="O163" s="19"/>
      <c r="P163" s="19"/>
      <c r="Q163" s="19"/>
      <c r="R163" s="19"/>
      <c r="S163" s="19"/>
      <c r="T163" s="19"/>
      <c r="V163" s="19"/>
      <c r="W163" s="60"/>
      <c r="Y163" s="60"/>
      <c r="Z163" s="60"/>
      <c r="AA163" s="60"/>
      <c r="AB163" s="60"/>
    </row>
    <row r="164" spans="1:36">
      <c r="A164" s="19"/>
      <c r="B164" s="19"/>
      <c r="C164" s="27"/>
      <c r="D164" s="19"/>
      <c r="E164" s="19"/>
      <c r="F164" s="19"/>
      <c r="G164" s="19"/>
      <c r="H164" s="19"/>
      <c r="I164" s="19"/>
      <c r="J164" s="19"/>
      <c r="K164" s="19"/>
      <c r="L164" s="19"/>
      <c r="O164" s="19"/>
      <c r="P164" s="19"/>
      <c r="Q164" s="19"/>
      <c r="R164" s="19"/>
      <c r="S164" s="19"/>
      <c r="T164" s="19"/>
      <c r="V164" s="19"/>
      <c r="W164" s="60"/>
      <c r="Y164" s="60"/>
      <c r="Z164" s="60"/>
      <c r="AA164" s="60"/>
      <c r="AB164" s="60"/>
      <c r="AI164" s="6"/>
      <c r="AJ164" s="6"/>
    </row>
    <row r="165" spans="1:36">
      <c r="A165" s="19"/>
      <c r="B165" s="19"/>
      <c r="C165" s="27"/>
      <c r="D165" s="19"/>
      <c r="E165" s="19"/>
      <c r="F165" s="19"/>
      <c r="G165" s="19"/>
      <c r="H165" s="19"/>
      <c r="I165" s="19"/>
      <c r="J165" s="19"/>
      <c r="K165" s="19"/>
      <c r="L165" s="19"/>
      <c r="O165" s="19"/>
      <c r="P165" s="19"/>
      <c r="Q165" s="19"/>
      <c r="R165" s="19"/>
      <c r="S165" s="19"/>
      <c r="T165" s="19"/>
      <c r="V165" s="19"/>
      <c r="W165" s="60"/>
      <c r="Y165" s="60"/>
      <c r="Z165" s="60"/>
      <c r="AA165" s="60"/>
      <c r="AB165" s="60"/>
      <c r="AI165" s="6"/>
      <c r="AJ165" s="6"/>
    </row>
    <row r="166" spans="1:36">
      <c r="C166" s="27"/>
      <c r="E166" s="27"/>
      <c r="V166" s="60"/>
      <c r="W166" s="60"/>
      <c r="Y166" s="60"/>
      <c r="Z166" s="60"/>
      <c r="AA166" s="60"/>
      <c r="AB166" s="60"/>
      <c r="AI166" s="6"/>
      <c r="AJ166" s="6"/>
    </row>
    <row r="167" spans="1:36">
      <c r="C167" s="27"/>
      <c r="E167" s="27"/>
      <c r="V167" s="60"/>
      <c r="W167" s="60"/>
      <c r="Y167" s="60"/>
      <c r="Z167" s="60"/>
      <c r="AA167" s="60"/>
      <c r="AB167" s="60"/>
      <c r="AI167" s="6"/>
      <c r="AJ167" s="6"/>
    </row>
    <row r="1048547" spans="4:4">
      <c r="D1048547" s="1"/>
    </row>
  </sheetData>
  <mergeCells count="1">
    <mergeCell ref="D2:E2"/>
  </mergeCells>
  <pageMargins left="0.7" right="0.7" top="0.75" bottom="0.75" header="0.3" footer="0.3"/>
  <pageSetup paperSize="9" scale="50" orientation="portrait" r:id="rId1"/>
  <rowBreaks count="1" manualBreakCount="1">
    <brk id="67" max="16383" man="1"/>
  </rowBreaks>
  <ignoredErrors>
    <ignoredError sqref="C6:C7 C10:C11 C13:C17 C20:C21 C24:C25 D15:D16 D20 D24" formula="1"/>
    <ignoredError sqref="D3:F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0A2492-E317-4A34-8E7A-91AF63811BAD}">
  <ds:schemaRefs>
    <ds:schemaRef ds:uri="http://purl.org/dc/dcmitype/"/>
    <ds:schemaRef ds:uri="http://schemas.microsoft.com/office/infopath/2007/PartnerControls"/>
    <ds:schemaRef ds:uri="d4cc6d02-e547-4b8a-aa32-f1de7cf580b4"/>
    <ds:schemaRef ds:uri="http://schemas.microsoft.com/office/2006/metadata/properties"/>
    <ds:schemaRef ds:uri="http://schemas.microsoft.com/office/2006/documentManagement/types"/>
    <ds:schemaRef ds:uri="http://www.w3.org/XML/1998/namespace"/>
    <ds:schemaRef ds:uri="http://purl.org/dc/terms/"/>
    <ds:schemaRef ds:uri="http://schemas.openxmlformats.org/package/2006/metadata/core-properties"/>
    <ds:schemaRef ds:uri="a3d310ad-ff41-4ac4-b61e-e7dd1401a4ef"/>
    <ds:schemaRef ds:uri="http://purl.org/dc/elements/1.1/"/>
  </ds:schemaRefs>
</ds:datastoreItem>
</file>

<file path=customXml/itemProps2.xml><?xml version="1.0" encoding="utf-8"?>
<ds:datastoreItem xmlns:ds="http://schemas.openxmlformats.org/officeDocument/2006/customXml" ds:itemID="{4CE1ECE6-0866-4F61-8F53-B2479C9D1C32}">
  <ds:schemaRefs>
    <ds:schemaRef ds:uri="http://schemas.microsoft.com/sharepoint/v3/contenttype/forms"/>
  </ds:schemaRefs>
</ds:datastoreItem>
</file>

<file path=customXml/itemProps3.xml><?xml version="1.0" encoding="utf-8"?>
<ds:datastoreItem xmlns:ds="http://schemas.openxmlformats.org/officeDocument/2006/customXml" ds:itemID="{8F01916B-78DC-49EB-AEBF-6B7BF66E9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5</vt:i4>
      </vt:variant>
    </vt:vector>
  </HeadingPairs>
  <TitlesOfParts>
    <vt:vector size="8" baseType="lpstr">
      <vt:lpstr>Front page</vt:lpstr>
      <vt:lpstr>APM Definitions</vt:lpstr>
      <vt:lpstr>APM</vt:lpstr>
      <vt:lpstr>DagerHIK</vt:lpstr>
      <vt:lpstr>DagerHIÅ</vt:lpstr>
      <vt:lpstr>Dageriåret</vt:lpstr>
      <vt:lpstr>APM!Utskriftsområde</vt:lpstr>
      <vt:lpstr>'Front page'!Utskriftsområde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cp:lastPrinted>2023-05-02T11:01:25Z</cp:lastPrinted>
  <dcterms:created xsi:type="dcterms:W3CDTF">2022-11-08T05:52:51Z</dcterms:created>
  <dcterms:modified xsi:type="dcterms:W3CDTF">2023-05-03T12:46:21Z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